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★입찰\2026년 시설녹지 관리공사-공원녹지과\"/>
    </mc:Choice>
  </mc:AlternateContent>
  <xr:revisionPtr revIDLastSave="0" documentId="8_{5EB6AC1D-2D38-4548-BCD8-6BA155BEE3F6}" xr6:coauthVersionLast="47" xr6:coauthVersionMax="47" xr10:uidLastSave="{00000000-0000-0000-0000-000000000000}"/>
  <bookViews>
    <workbookView xWindow="-120" yWindow="-120" windowWidth="29040" windowHeight="15720" activeTab="1"/>
  </bookViews>
  <sheets>
    <sheet name="갑지" sheetId="17" r:id="rId1"/>
    <sheet name="원가계산서" sheetId="16" r:id="rId2"/>
    <sheet name="내역서" sheetId="1" r:id="rId3"/>
    <sheet name="녹지 물량" sheetId="15" r:id="rId4"/>
  </sheets>
  <definedNames>
    <definedName name="_xlnm.Print_Titles" localSheetId="2">내역서!$1:$3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8" i="16" l="1"/>
  <c r="H11" i="16"/>
  <c r="H12" i="16"/>
  <c r="H13" i="16"/>
  <c r="H14" i="16"/>
  <c r="H15" i="16"/>
  <c r="H19" i="16"/>
  <c r="H20" i="16"/>
  <c r="H21" i="16"/>
  <c r="H25" i="16"/>
  <c r="BJ6" i="1"/>
  <c r="C7" i="1"/>
  <c r="C7" i="1" a="1"/>
  <c r="BJ7" i="1"/>
  <c r="C8" i="1"/>
  <c r="D3" i="15"/>
  <c r="E3" i="15"/>
  <c r="J3" i="15"/>
  <c r="D4" i="15"/>
  <c r="E4" i="15"/>
  <c r="J4" i="15"/>
  <c r="D5" i="15"/>
  <c r="E5" i="15"/>
  <c r="J5" i="15"/>
  <c r="D7" i="15"/>
  <c r="E7" i="15"/>
  <c r="D9" i="15"/>
  <c r="E9" i="15"/>
  <c r="J9" i="15"/>
  <c r="D11" i="15"/>
  <c r="E11" i="15"/>
  <c r="J11" i="15"/>
  <c r="D13" i="15"/>
  <c r="E13" i="15"/>
  <c r="J13" i="15"/>
  <c r="D15" i="15"/>
  <c r="E15" i="15"/>
  <c r="J15" i="15"/>
  <c r="D17" i="15"/>
  <c r="E17" i="15"/>
  <c r="D19" i="15"/>
  <c r="E19" i="15"/>
  <c r="D21" i="15"/>
  <c r="E21" i="15"/>
  <c r="E23" i="15"/>
  <c r="E24" i="15"/>
  <c r="E26" i="15"/>
  <c r="E28" i="15"/>
  <c r="E30" i="15"/>
  <c r="E32" i="15"/>
  <c r="E34" i="15"/>
  <c r="E36" i="15"/>
  <c r="E38" i="15"/>
  <c r="E40" i="15"/>
  <c r="E42" i="15"/>
  <c r="E44" i="15"/>
  <c r="E46" i="15"/>
  <c r="K19" i="17"/>
  <c r="O19" i="17"/>
  <c r="K20" i="17"/>
  <c r="O20" i="17"/>
  <c r="K18" i="17"/>
  <c r="K21" i="17"/>
  <c r="O21" i="17"/>
  <c r="O18" i="17"/>
</calcChain>
</file>

<file path=xl/sharedStrings.xml><?xml version="1.0" encoding="utf-8"?>
<sst xmlns="http://schemas.openxmlformats.org/spreadsheetml/2006/main" count="279" uniqueCount="207">
  <si>
    <t>LA</t>
  </si>
  <si>
    <t>경    비</t>
  </si>
  <si>
    <t>100</t>
  </si>
  <si>
    <t>JI2315</t>
  </si>
  <si>
    <t>10</t>
  </si>
  <si>
    <t>내역서</t>
  </si>
  <si>
    <t>금 액</t>
  </si>
  <si>
    <t>EQ</t>
  </si>
  <si>
    <t>공 종 명</t>
  </si>
  <si>
    <t>단 가</t>
  </si>
  <si>
    <t>비 고</t>
  </si>
  <si>
    <t>MA</t>
  </si>
  <si>
    <t>할 증</t>
  </si>
  <si>
    <t>OP값</t>
  </si>
  <si>
    <t>단위</t>
  </si>
  <si>
    <t>노 무 비</t>
  </si>
  <si>
    <t>규 격</t>
  </si>
  <si>
    <t>A</t>
  </si>
  <si>
    <t>기존녹지</t>
  </si>
  <si>
    <t>수량</t>
  </si>
  <si>
    <t>재료비</t>
  </si>
  <si>
    <t>T</t>
  </si>
  <si>
    <t xml:space="preserve">    벌개제근(잡목제거)</t>
  </si>
  <si>
    <t>금액계상</t>
  </si>
  <si>
    <t>재 료 비</t>
  </si>
  <si>
    <t>화폐변환</t>
  </si>
  <si>
    <t>M2</t>
  </si>
  <si>
    <t>식</t>
  </si>
  <si>
    <t>노무비</t>
  </si>
  <si>
    <t>20</t>
  </si>
  <si>
    <t xml:space="preserve">    예초(연1회)</t>
  </si>
  <si>
    <t xml:space="preserve"> . </t>
  </si>
  <si>
    <t>JJ793</t>
  </si>
  <si>
    <t>기계예초</t>
  </si>
  <si>
    <t>합    계</t>
  </si>
  <si>
    <t/>
  </si>
  <si>
    <t>구          분</t>
  </si>
  <si>
    <t>원   가   계   산   서</t>
  </si>
  <si>
    <t xml:space="preserve">공  사  명 : </t>
  </si>
  <si>
    <t>비    목</t>
  </si>
  <si>
    <t>금        액</t>
  </si>
  <si>
    <t>구 성 비</t>
  </si>
  <si>
    <t>내            용</t>
  </si>
  <si>
    <t>비   고</t>
  </si>
  <si>
    <t xml:space="preserve">순   
공   
사   
비  </t>
  </si>
  <si>
    <t>A1</t>
  </si>
  <si>
    <t>직 접 재 료 비</t>
  </si>
  <si>
    <t>A2</t>
  </si>
  <si>
    <t>작 업 부 산 물</t>
  </si>
  <si>
    <t>재료비 소계</t>
  </si>
  <si>
    <t xml:space="preserve"> 직접재료비 - 작업부산물</t>
  </si>
  <si>
    <t>B1</t>
  </si>
  <si>
    <t>직 접 노 무 비</t>
  </si>
  <si>
    <t>B2</t>
  </si>
  <si>
    <t>간 접 노 무 비</t>
  </si>
  <si>
    <t xml:space="preserve"> 직접노무비 ×</t>
  </si>
  <si>
    <t>B</t>
  </si>
  <si>
    <t>노무비 소계</t>
  </si>
  <si>
    <t xml:space="preserve"> 직접노무비+간접노무비</t>
  </si>
  <si>
    <t>경  비</t>
  </si>
  <si>
    <t>C1</t>
  </si>
  <si>
    <t>산  출  경  비</t>
  </si>
  <si>
    <t>C2</t>
  </si>
  <si>
    <t>산 재 보 험 료</t>
  </si>
  <si>
    <t xml:space="preserve"> 노무비 소계 ×</t>
  </si>
  <si>
    <t>C3</t>
  </si>
  <si>
    <t>고 용 보 험 료</t>
  </si>
  <si>
    <t xml:space="preserve"> 노무비 소계 ×</t>
    <phoneticPr fontId="5" type="noConversion"/>
  </si>
  <si>
    <t>C4</t>
  </si>
  <si>
    <t>건 강 보 험 료</t>
  </si>
  <si>
    <t>C5</t>
  </si>
  <si>
    <t>노인장기요양보험료</t>
  </si>
  <si>
    <t xml:space="preserve"> 건강보험료 ×</t>
  </si>
  <si>
    <t>C6</t>
  </si>
  <si>
    <t>연 금 보 험 료</t>
  </si>
  <si>
    <t>C7</t>
    <phoneticPr fontId="5" type="noConversion"/>
  </si>
  <si>
    <t>산업안전보건관리비</t>
  </si>
  <si>
    <t xml:space="preserve"> (재료비+직접노무비)× 2.07%</t>
    <phoneticPr fontId="5" type="noConversion"/>
  </si>
  <si>
    <t>C8</t>
    <phoneticPr fontId="5" type="noConversion"/>
  </si>
  <si>
    <t>기  타  경  비</t>
  </si>
  <si>
    <t xml:space="preserve"> (재료비계+노무비계) ×</t>
  </si>
  <si>
    <t>C9</t>
    <phoneticPr fontId="5" type="noConversion"/>
  </si>
  <si>
    <t>환 경 보 전 비</t>
  </si>
  <si>
    <t xml:space="preserve"> (재료비+직접노무비+산출경비) ×</t>
  </si>
  <si>
    <t>석 면 분 담 금</t>
    <phoneticPr fontId="5" type="noConversion"/>
  </si>
  <si>
    <t>임금채권부담금</t>
    <phoneticPr fontId="5" type="noConversion"/>
  </si>
  <si>
    <t>건설기계대여보증금</t>
  </si>
  <si>
    <t>C</t>
    <phoneticPr fontId="5" type="noConversion"/>
  </si>
  <si>
    <t>경 비 소 계</t>
  </si>
  <si>
    <t>D</t>
  </si>
  <si>
    <t>순 공 사 비 계</t>
  </si>
  <si>
    <t xml:space="preserve"> (A+B+C)</t>
    <phoneticPr fontId="5" type="noConversion"/>
  </si>
  <si>
    <t>E.   일    반    관    리    비</t>
  </si>
  <si>
    <t xml:space="preserve"> 순공사원가×</t>
    <phoneticPr fontId="5" type="noConversion"/>
  </si>
  <si>
    <t>F.               계</t>
  </si>
  <si>
    <t xml:space="preserve"> 순공사비 + 일반관리비</t>
    <phoneticPr fontId="5" type="noConversion"/>
  </si>
  <si>
    <t xml:space="preserve"> </t>
  </si>
  <si>
    <t>G.   이                      윤</t>
  </si>
  <si>
    <t xml:space="preserve"> 계 - 재료비의 15% 이내</t>
  </si>
  <si>
    <t>H.   합                      계</t>
    <phoneticPr fontId="5" type="noConversion"/>
  </si>
  <si>
    <t xml:space="preserve"> 계 + 이윤</t>
  </si>
  <si>
    <t>I.   부    가    가    치    세</t>
    <phoneticPr fontId="5" type="noConversion"/>
  </si>
  <si>
    <t xml:space="preserve"> 합계의 10%</t>
  </si>
  <si>
    <t>J.   도    급    공    사    비</t>
    <phoneticPr fontId="5" type="noConversion"/>
  </si>
  <si>
    <t xml:space="preserve"> 합계 + 부가가치세</t>
    <phoneticPr fontId="5" type="noConversion"/>
  </si>
  <si>
    <t xml:space="preserve">     총      공      사      비</t>
  </si>
  <si>
    <t>설계자</t>
  </si>
  <si>
    <t>심사자</t>
  </si>
  <si>
    <r>
      <t>담</t>
    </r>
    <r>
      <rPr>
        <sz val="12"/>
        <color indexed="8"/>
        <rFont val="Arial"/>
        <family val="2"/>
      </rPr>
      <t xml:space="preserve">  </t>
    </r>
    <r>
      <rPr>
        <sz val="12"/>
        <color indexed="8"/>
        <rFont val="굴림체"/>
        <family val="3"/>
        <charset val="129"/>
      </rPr>
      <t>당</t>
    </r>
  </si>
  <si>
    <r>
      <t>과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굴림체"/>
        <family val="3"/>
        <charset val="129"/>
      </rPr>
      <t>장</t>
    </r>
  </si>
  <si>
    <r>
      <t>설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굴림체"/>
        <family val="3"/>
        <charset val="129"/>
      </rPr>
      <t>계</t>
    </r>
  </si>
  <si>
    <r>
      <t>설</t>
    </r>
    <r>
      <rPr>
        <b/>
        <sz val="36"/>
        <color indexed="8"/>
        <rFont val="Arial"/>
        <family val="2"/>
      </rPr>
      <t xml:space="preserve">   </t>
    </r>
    <r>
      <rPr>
        <b/>
        <sz val="36"/>
        <color indexed="8"/>
        <rFont val="굴림체"/>
        <family val="3"/>
        <charset val="129"/>
      </rPr>
      <t>계</t>
    </r>
    <r>
      <rPr>
        <b/>
        <sz val="36"/>
        <color indexed="8"/>
        <rFont val="Arial"/>
        <family val="2"/>
      </rPr>
      <t xml:space="preserve">   </t>
    </r>
    <r>
      <rPr>
        <b/>
        <sz val="36"/>
        <color indexed="8"/>
        <rFont val="굴림체"/>
        <family val="3"/>
        <charset val="129"/>
      </rPr>
      <t>예</t>
    </r>
    <r>
      <rPr>
        <b/>
        <sz val="36"/>
        <color indexed="8"/>
        <rFont val="Arial"/>
        <family val="2"/>
      </rPr>
      <t xml:space="preserve">   </t>
    </r>
    <r>
      <rPr>
        <b/>
        <sz val="36"/>
        <color indexed="8"/>
        <rFont val="굴림체"/>
        <family val="3"/>
        <charset val="129"/>
      </rPr>
      <t>산</t>
    </r>
    <r>
      <rPr>
        <b/>
        <sz val="36"/>
        <color indexed="8"/>
        <rFont val="Arial"/>
        <family val="2"/>
      </rPr>
      <t xml:space="preserve">   </t>
    </r>
    <r>
      <rPr>
        <b/>
        <sz val="36"/>
        <color indexed="8"/>
        <rFont val="굴림체"/>
        <family val="3"/>
        <charset val="129"/>
      </rPr>
      <t>서</t>
    </r>
  </si>
  <si>
    <r>
      <t>구</t>
    </r>
    <r>
      <rPr>
        <sz val="12"/>
        <color indexed="8"/>
        <rFont val="Arial"/>
        <family val="2"/>
      </rPr>
      <t xml:space="preserve">      </t>
    </r>
    <r>
      <rPr>
        <sz val="12"/>
        <color indexed="8"/>
        <rFont val="굴림체"/>
        <family val="3"/>
        <charset val="129"/>
      </rPr>
      <t>분</t>
    </r>
  </si>
  <si>
    <r>
      <t>금</t>
    </r>
    <r>
      <rPr>
        <sz val="12"/>
        <color indexed="8"/>
        <rFont val="Arial"/>
        <family val="2"/>
      </rPr>
      <t xml:space="preserve">              </t>
    </r>
    <r>
      <rPr>
        <sz val="12"/>
        <color indexed="8"/>
        <rFont val="굴림체"/>
        <family val="3"/>
        <charset val="129"/>
      </rPr>
      <t>액</t>
    </r>
  </si>
  <si>
    <t>총 공사금액</t>
  </si>
  <si>
    <t>￦</t>
  </si>
  <si>
    <t>공사금액</t>
  </si>
  <si>
    <t>공급가액</t>
  </si>
  <si>
    <t>부 가 세</t>
  </si>
  <si>
    <t>도 급 액</t>
  </si>
  <si>
    <t xml:space="preserve">□ 공사개요 : </t>
    <phoneticPr fontId="5" type="noConversion"/>
  </si>
  <si>
    <t>위치</t>
  </si>
  <si>
    <t>면적</t>
  </si>
  <si>
    <t>계</t>
  </si>
  <si>
    <t>완충녹지</t>
  </si>
  <si>
    <t xml:space="preserve">영종하늘 41호 </t>
  </si>
  <si>
    <t>운남동 1598-2 일원</t>
  </si>
  <si>
    <t xml:space="preserve">영종하늘 50호 </t>
  </si>
  <si>
    <t>영종하늘70호</t>
  </si>
  <si>
    <t>완충녹지</t>
    <phoneticPr fontId="4" type="noConversion"/>
  </si>
  <si>
    <t>연번</t>
  </si>
  <si>
    <t>연번</t>
    <phoneticPr fontId="4" type="noConversion"/>
  </si>
  <si>
    <r>
      <t xml:space="preserve">운남동 </t>
    </r>
    <r>
      <rPr>
        <sz val="10"/>
        <color indexed="8"/>
        <rFont val="굴림"/>
        <family val="3"/>
        <charset val="129"/>
      </rPr>
      <t xml:space="preserve">1722-80 </t>
    </r>
    <r>
      <rPr>
        <sz val="10"/>
        <color indexed="8"/>
        <rFont val="맑은 고딕"/>
        <family val="3"/>
        <charset val="129"/>
      </rPr>
      <t>일원</t>
    </r>
  </si>
  <si>
    <r>
      <t xml:space="preserve">중산동 </t>
    </r>
    <r>
      <rPr>
        <sz val="10"/>
        <color indexed="8"/>
        <rFont val="굴림"/>
        <family val="3"/>
        <charset val="129"/>
      </rPr>
      <t xml:space="preserve">1887-6 </t>
    </r>
    <r>
      <rPr>
        <sz val="10"/>
        <color indexed="8"/>
        <rFont val="맑은 고딕"/>
        <family val="3"/>
        <charset val="129"/>
      </rPr>
      <t>일원</t>
    </r>
  </si>
  <si>
    <r>
      <t xml:space="preserve">운남동 </t>
    </r>
    <r>
      <rPr>
        <sz val="10"/>
        <color indexed="8"/>
        <rFont val="굴림"/>
        <family val="3"/>
        <charset val="129"/>
      </rPr>
      <t xml:space="preserve">1767 </t>
    </r>
    <r>
      <rPr>
        <sz val="10"/>
        <color indexed="8"/>
        <rFont val="맑은 고딕"/>
        <family val="3"/>
        <charset val="129"/>
      </rPr>
      <t>일원</t>
    </r>
  </si>
  <si>
    <r>
      <t>영종하늘</t>
    </r>
    <r>
      <rPr>
        <sz val="10"/>
        <color indexed="8"/>
        <rFont val="굴림"/>
        <family val="3"/>
        <charset val="129"/>
      </rPr>
      <t>69</t>
    </r>
    <r>
      <rPr>
        <sz val="10"/>
        <color indexed="8"/>
        <rFont val="맑은 고딕"/>
        <family val="3"/>
        <charset val="129"/>
      </rPr>
      <t>호</t>
    </r>
  </si>
  <si>
    <r>
      <t xml:space="preserve">운남동 </t>
    </r>
    <r>
      <rPr>
        <sz val="10"/>
        <color indexed="8"/>
        <rFont val="굴림"/>
        <family val="3"/>
        <charset val="129"/>
      </rPr>
      <t>1605-3</t>
    </r>
    <r>
      <rPr>
        <sz val="10"/>
        <color indexed="8"/>
        <rFont val="맑은 고딕"/>
        <family val="3"/>
        <charset val="129"/>
      </rPr>
      <t>일원</t>
    </r>
  </si>
  <si>
    <t>경관녹지</t>
  </si>
  <si>
    <r>
      <t>미단시티</t>
    </r>
    <r>
      <rPr>
        <sz val="10"/>
        <color indexed="8"/>
        <rFont val="굴림"/>
        <family val="3"/>
        <charset val="129"/>
      </rPr>
      <t>7</t>
    </r>
    <r>
      <rPr>
        <sz val="10"/>
        <color indexed="8"/>
        <rFont val="맑은 고딕"/>
        <family val="3"/>
        <charset val="129"/>
      </rPr>
      <t>호</t>
    </r>
  </si>
  <si>
    <r>
      <t xml:space="preserve">운북동 </t>
    </r>
    <r>
      <rPr>
        <sz val="10"/>
        <color indexed="8"/>
        <rFont val="굴림"/>
        <family val="3"/>
        <charset val="129"/>
      </rPr>
      <t>1366-5</t>
    </r>
    <r>
      <rPr>
        <sz val="10"/>
        <color indexed="8"/>
        <rFont val="맑은 고딕"/>
        <family val="3"/>
        <charset val="129"/>
      </rPr>
      <t>번지</t>
    </r>
  </si>
  <si>
    <t>비고</t>
    <phoneticPr fontId="4" type="noConversion"/>
  </si>
  <si>
    <t>예초</t>
    <phoneticPr fontId="4" type="noConversion"/>
  </si>
  <si>
    <t>미단시티</t>
    <phoneticPr fontId="4" type="noConversion"/>
  </si>
  <si>
    <t>벌개제근</t>
    <phoneticPr fontId="4" type="noConversion"/>
  </si>
  <si>
    <t>퇴직공제부금비</t>
    <phoneticPr fontId="4" type="noConversion"/>
  </si>
  <si>
    <t>C10</t>
  </si>
  <si>
    <t>C11</t>
  </si>
  <si>
    <t>C12</t>
  </si>
  <si>
    <t>C13</t>
  </si>
  <si>
    <t>영종하늘 22호</t>
    <phoneticPr fontId="4" type="noConversion"/>
  </si>
  <si>
    <r>
      <t xml:space="preserve">중산동 </t>
    </r>
    <r>
      <rPr>
        <sz val="10"/>
        <color indexed="8"/>
        <rFont val="굴림"/>
        <family val="3"/>
        <charset val="129"/>
      </rPr>
      <t>1880-8</t>
    </r>
    <phoneticPr fontId="4" type="noConversion"/>
  </si>
  <si>
    <r>
      <t xml:space="preserve">운남동 </t>
    </r>
    <r>
      <rPr>
        <sz val="10"/>
        <color indexed="8"/>
        <rFont val="굴림"/>
        <family val="3"/>
        <charset val="129"/>
      </rPr>
      <t xml:space="preserve">1695-5 </t>
    </r>
    <r>
      <rPr>
        <sz val="10"/>
        <color indexed="8"/>
        <rFont val="맑은 고딕"/>
        <family val="3"/>
        <charset val="129"/>
      </rPr>
      <t>일원</t>
    </r>
    <phoneticPr fontId="4" type="noConversion"/>
  </si>
  <si>
    <t>9개소</t>
    <phoneticPr fontId="4" type="noConversion"/>
  </si>
  <si>
    <t>운남동 1605-4 일원</t>
    <phoneticPr fontId="4" type="noConversion"/>
  </si>
  <si>
    <t>운남동 1605-11 일원</t>
    <phoneticPr fontId="4" type="noConversion"/>
  </si>
  <si>
    <t xml:space="preserve">미단시티 31호 </t>
    <phoneticPr fontId="4" type="noConversion"/>
  </si>
  <si>
    <t xml:space="preserve">미단시티 33호 </t>
    <phoneticPr fontId="4" type="noConversion"/>
  </si>
  <si>
    <t xml:space="preserve">미단시티 28호 </t>
    <phoneticPr fontId="4" type="noConversion"/>
  </si>
  <si>
    <t>운북동 1362-7번지</t>
    <phoneticPr fontId="4" type="noConversion"/>
  </si>
  <si>
    <t>운북동 1363-10번지</t>
    <phoneticPr fontId="4" type="noConversion"/>
  </si>
  <si>
    <t>운북동 1361-5번지</t>
    <phoneticPr fontId="4" type="noConversion"/>
  </si>
  <si>
    <t>경관녹지, 완충녹지</t>
    <phoneticPr fontId="4" type="noConversion"/>
  </si>
  <si>
    <t>4개소</t>
    <phoneticPr fontId="4" type="noConversion"/>
  </si>
  <si>
    <t>경관 1, 완충 3</t>
    <phoneticPr fontId="4" type="noConversion"/>
  </si>
  <si>
    <r>
      <t xml:space="preserve">영종하늘 </t>
    </r>
    <r>
      <rPr>
        <sz val="10"/>
        <color indexed="8"/>
        <rFont val="굴림"/>
        <family val="3"/>
        <charset val="129"/>
      </rPr>
      <t>44</t>
    </r>
    <r>
      <rPr>
        <sz val="10"/>
        <color indexed="8"/>
        <rFont val="맑은 고딕"/>
        <family val="3"/>
        <charset val="129"/>
      </rPr>
      <t>호</t>
    </r>
  </si>
  <si>
    <r>
      <t>영종하늘</t>
    </r>
    <r>
      <rPr>
        <sz val="10"/>
        <color indexed="8"/>
        <rFont val="굴림"/>
        <family val="3"/>
        <charset val="129"/>
      </rPr>
      <t>71</t>
    </r>
    <r>
      <rPr>
        <sz val="10"/>
        <color indexed="8"/>
        <rFont val="맑은 고딕"/>
        <family val="3"/>
        <charset val="129"/>
      </rPr>
      <t>호</t>
    </r>
  </si>
  <si>
    <r>
      <t xml:space="preserve">영종하늘 </t>
    </r>
    <r>
      <rPr>
        <sz val="10"/>
        <color indexed="8"/>
        <rFont val="굴림"/>
        <family val="3"/>
        <charset val="129"/>
      </rPr>
      <t>48</t>
    </r>
    <r>
      <rPr>
        <sz val="10"/>
        <color indexed="8"/>
        <rFont val="맑은 고딕"/>
        <family val="3"/>
        <charset val="129"/>
      </rPr>
      <t>호</t>
    </r>
  </si>
  <si>
    <t>하늘도시</t>
    <phoneticPr fontId="4" type="noConversion"/>
  </si>
  <si>
    <r>
      <t xml:space="preserve">영종하늘 </t>
    </r>
    <r>
      <rPr>
        <sz val="10"/>
        <color indexed="8"/>
        <rFont val="굴림"/>
        <family val="3"/>
        <charset val="129"/>
      </rPr>
      <t>54</t>
    </r>
    <r>
      <rPr>
        <sz val="10"/>
        <color indexed="8"/>
        <rFont val="맑은 고딕"/>
        <family val="3"/>
        <charset val="129"/>
      </rPr>
      <t xml:space="preserve">호 </t>
    </r>
  </si>
  <si>
    <r>
      <t xml:space="preserve">영종하늘도시 </t>
    </r>
    <r>
      <rPr>
        <sz val="11"/>
        <color indexed="8"/>
        <rFont val="굴림"/>
        <family val="3"/>
        <charset val="129"/>
      </rPr>
      <t>2</t>
    </r>
    <r>
      <rPr>
        <sz val="11"/>
        <color indexed="8"/>
        <rFont val="맑은 고딕"/>
        <family val="3"/>
        <charset val="129"/>
      </rPr>
      <t>호</t>
    </r>
  </si>
  <si>
    <t>연결녹지</t>
  </si>
  <si>
    <r>
      <t xml:space="preserve">운서동 </t>
    </r>
    <r>
      <rPr>
        <sz val="11"/>
        <color indexed="8"/>
        <rFont val="굴림"/>
        <family val="3"/>
        <charset val="129"/>
      </rPr>
      <t xml:space="preserve">3079-3 </t>
    </r>
    <r>
      <rPr>
        <sz val="11"/>
        <color indexed="8"/>
        <rFont val="맑은 고딕"/>
        <family val="3"/>
        <charset val="129"/>
      </rPr>
      <t>일원</t>
    </r>
  </si>
  <si>
    <r>
      <t xml:space="preserve">영종하늘도시 </t>
    </r>
    <r>
      <rPr>
        <sz val="11"/>
        <color indexed="8"/>
        <rFont val="굴림"/>
        <family val="3"/>
        <charset val="129"/>
      </rPr>
      <t>5</t>
    </r>
    <r>
      <rPr>
        <sz val="11"/>
        <color indexed="8"/>
        <rFont val="맑은 고딕"/>
        <family val="3"/>
        <charset val="129"/>
      </rPr>
      <t>호</t>
    </r>
  </si>
  <si>
    <r>
      <t xml:space="preserve">운남동 </t>
    </r>
    <r>
      <rPr>
        <sz val="11"/>
        <color indexed="8"/>
        <rFont val="굴림"/>
        <family val="3"/>
        <charset val="129"/>
      </rPr>
      <t xml:space="preserve">1619-18 </t>
    </r>
    <r>
      <rPr>
        <sz val="11"/>
        <color indexed="8"/>
        <rFont val="맑은 고딕"/>
        <family val="3"/>
        <charset val="129"/>
      </rPr>
      <t>일원</t>
    </r>
  </si>
  <si>
    <r>
      <t xml:space="preserve">운서동 </t>
    </r>
    <r>
      <rPr>
        <sz val="11"/>
        <color indexed="8"/>
        <rFont val="굴림"/>
        <family val="3"/>
        <charset val="129"/>
      </rPr>
      <t xml:space="preserve">3017-26 </t>
    </r>
    <r>
      <rPr>
        <sz val="11"/>
        <color indexed="8"/>
        <rFont val="맑은 고딕"/>
        <family val="3"/>
        <charset val="129"/>
      </rPr>
      <t>일원</t>
    </r>
  </si>
  <si>
    <r>
      <t xml:space="preserve">운남동 </t>
    </r>
    <r>
      <rPr>
        <sz val="11"/>
        <color indexed="8"/>
        <rFont val="굴림"/>
        <family val="3"/>
        <charset val="129"/>
      </rPr>
      <t xml:space="preserve">1705-20 </t>
    </r>
    <r>
      <rPr>
        <sz val="11"/>
        <color indexed="8"/>
        <rFont val="맑은 고딕"/>
        <family val="3"/>
        <charset val="129"/>
      </rPr>
      <t>일원</t>
    </r>
  </si>
  <si>
    <r>
      <t xml:space="preserve">운서동 </t>
    </r>
    <r>
      <rPr>
        <sz val="11"/>
        <color indexed="8"/>
        <rFont val="굴림"/>
        <family val="3"/>
        <charset val="129"/>
      </rPr>
      <t xml:space="preserve">3085-3 </t>
    </r>
    <r>
      <rPr>
        <sz val="11"/>
        <color indexed="8"/>
        <rFont val="맑은 고딕"/>
        <family val="3"/>
        <charset val="129"/>
      </rPr>
      <t>일원</t>
    </r>
  </si>
  <si>
    <r>
      <t xml:space="preserve">영종하늘도시 </t>
    </r>
    <r>
      <rPr>
        <sz val="10"/>
        <color indexed="8"/>
        <rFont val="굴림"/>
        <family val="3"/>
        <charset val="129"/>
      </rPr>
      <t>10</t>
    </r>
    <r>
      <rPr>
        <sz val="10"/>
        <color indexed="8"/>
        <rFont val="맑은 고딕"/>
        <family val="3"/>
        <charset val="129"/>
      </rPr>
      <t>호</t>
    </r>
  </si>
  <si>
    <r>
      <t xml:space="preserve">중산동 </t>
    </r>
    <r>
      <rPr>
        <sz val="10"/>
        <color indexed="8"/>
        <rFont val="굴림"/>
        <family val="3"/>
        <charset val="129"/>
      </rPr>
      <t>1881-3</t>
    </r>
  </si>
  <si>
    <r>
      <t xml:space="preserve">영종하늘도시 </t>
    </r>
    <r>
      <rPr>
        <sz val="10"/>
        <color indexed="8"/>
        <rFont val="굴림"/>
        <family val="3"/>
        <charset val="129"/>
      </rPr>
      <t>11</t>
    </r>
    <r>
      <rPr>
        <sz val="10"/>
        <color indexed="8"/>
        <rFont val="맑은 고딕"/>
        <family val="3"/>
        <charset val="129"/>
      </rPr>
      <t>호</t>
    </r>
  </si>
  <si>
    <r>
      <t xml:space="preserve">중산동 </t>
    </r>
    <r>
      <rPr>
        <sz val="10"/>
        <color indexed="8"/>
        <rFont val="굴림"/>
        <family val="3"/>
        <charset val="129"/>
      </rPr>
      <t xml:space="preserve">1887-17 </t>
    </r>
    <r>
      <rPr>
        <sz val="10"/>
        <color indexed="8"/>
        <rFont val="맑은 고딕"/>
        <family val="3"/>
        <charset val="129"/>
      </rPr>
      <t>일원</t>
    </r>
  </si>
  <si>
    <r>
      <t xml:space="preserve">영종하늘도시 </t>
    </r>
    <r>
      <rPr>
        <sz val="10"/>
        <color indexed="8"/>
        <rFont val="굴림"/>
        <family val="3"/>
        <charset val="129"/>
      </rPr>
      <t>21</t>
    </r>
    <r>
      <rPr>
        <sz val="10"/>
        <color indexed="8"/>
        <rFont val="맑은 고딕"/>
        <family val="3"/>
        <charset val="129"/>
      </rPr>
      <t>호</t>
    </r>
  </si>
  <si>
    <r>
      <t xml:space="preserve">운남동 </t>
    </r>
    <r>
      <rPr>
        <sz val="10"/>
        <color indexed="8"/>
        <rFont val="굴림"/>
        <family val="3"/>
        <charset val="129"/>
      </rPr>
      <t xml:space="preserve">1711-40 </t>
    </r>
    <r>
      <rPr>
        <sz val="10"/>
        <color indexed="8"/>
        <rFont val="맑은 고딕"/>
        <family val="3"/>
        <charset val="129"/>
      </rPr>
      <t>일원</t>
    </r>
  </si>
  <si>
    <r>
      <t xml:space="preserve">영종하늘도시 </t>
    </r>
    <r>
      <rPr>
        <sz val="10"/>
        <color indexed="8"/>
        <rFont val="굴림"/>
        <family val="3"/>
        <charset val="129"/>
      </rPr>
      <t>9</t>
    </r>
    <r>
      <rPr>
        <sz val="10"/>
        <color indexed="8"/>
        <rFont val="맑은 고딕"/>
        <family val="3"/>
        <charset val="129"/>
      </rPr>
      <t>호</t>
    </r>
  </si>
  <si>
    <r>
      <t xml:space="preserve">중산동 </t>
    </r>
    <r>
      <rPr>
        <sz val="10"/>
        <color indexed="8"/>
        <rFont val="굴림"/>
        <family val="3"/>
        <charset val="129"/>
      </rPr>
      <t xml:space="preserve">1880-14 </t>
    </r>
    <r>
      <rPr>
        <sz val="10"/>
        <color indexed="8"/>
        <rFont val="맑은 고딕"/>
        <family val="3"/>
        <charset val="129"/>
      </rPr>
      <t>일원</t>
    </r>
  </si>
  <si>
    <r>
      <t xml:space="preserve">영종하늘도시 </t>
    </r>
    <r>
      <rPr>
        <sz val="10"/>
        <color indexed="8"/>
        <rFont val="굴림"/>
        <family val="3"/>
        <charset val="129"/>
      </rPr>
      <t>26</t>
    </r>
    <r>
      <rPr>
        <sz val="10"/>
        <color indexed="8"/>
        <rFont val="맑은 고딕"/>
        <family val="3"/>
        <charset val="129"/>
      </rPr>
      <t>호</t>
    </r>
  </si>
  <si>
    <r>
      <t xml:space="preserve">운남동 </t>
    </r>
    <r>
      <rPr>
        <sz val="10"/>
        <color indexed="8"/>
        <rFont val="굴림"/>
        <family val="3"/>
        <charset val="129"/>
      </rPr>
      <t xml:space="preserve">1765-3 </t>
    </r>
    <r>
      <rPr>
        <sz val="10"/>
        <color indexed="8"/>
        <rFont val="맑은 고딕"/>
        <family val="3"/>
        <charset val="129"/>
      </rPr>
      <t>일원</t>
    </r>
  </si>
  <si>
    <r>
      <t xml:space="preserve">영종하늘도시 </t>
    </r>
    <r>
      <rPr>
        <sz val="10"/>
        <color indexed="8"/>
        <rFont val="굴림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호</t>
    </r>
  </si>
  <si>
    <r>
      <t xml:space="preserve">중산동 </t>
    </r>
    <r>
      <rPr>
        <sz val="10"/>
        <color indexed="8"/>
        <rFont val="굴림"/>
        <family val="3"/>
        <charset val="129"/>
      </rPr>
      <t>189-36</t>
    </r>
    <r>
      <rPr>
        <sz val="10"/>
        <color indexed="8"/>
        <rFont val="맑은 고딕"/>
        <family val="3"/>
        <charset val="129"/>
      </rPr>
      <t>도 일원</t>
    </r>
  </si>
  <si>
    <r>
      <t xml:space="preserve">영종하늘도시 </t>
    </r>
    <r>
      <rPr>
        <sz val="10"/>
        <color indexed="8"/>
        <rFont val="굴림"/>
        <family val="3"/>
        <charset val="129"/>
      </rPr>
      <t>31</t>
    </r>
    <r>
      <rPr>
        <sz val="10"/>
        <color indexed="8"/>
        <rFont val="맑은 고딕"/>
        <family val="3"/>
        <charset val="129"/>
      </rPr>
      <t>호</t>
    </r>
  </si>
  <si>
    <r>
      <t xml:space="preserve">중산동 </t>
    </r>
    <r>
      <rPr>
        <sz val="10"/>
        <color indexed="8"/>
        <rFont val="굴림"/>
        <family val="3"/>
        <charset val="129"/>
      </rPr>
      <t xml:space="preserve">1926-52 </t>
    </r>
    <r>
      <rPr>
        <sz val="10"/>
        <color indexed="8"/>
        <rFont val="맑은 고딕"/>
        <family val="3"/>
        <charset val="129"/>
      </rPr>
      <t>일원</t>
    </r>
  </si>
  <si>
    <t>면적</t>
    <phoneticPr fontId="4" type="noConversion"/>
  </si>
  <si>
    <t>연결녹지</t>
    <phoneticPr fontId="4" type="noConversion"/>
  </si>
  <si>
    <t>12개소</t>
    <phoneticPr fontId="4" type="noConversion"/>
  </si>
  <si>
    <r>
      <t xml:space="preserve">영종하늘도시 </t>
    </r>
    <r>
      <rPr>
        <sz val="11"/>
        <rFont val="굴림"/>
        <family val="3"/>
        <charset val="129"/>
      </rPr>
      <t>7</t>
    </r>
    <r>
      <rPr>
        <sz val="11"/>
        <rFont val="맑은 고딕"/>
        <family val="3"/>
        <charset val="129"/>
      </rPr>
      <t>호</t>
    </r>
  </si>
  <si>
    <r>
      <t xml:space="preserve">영종하늘도시 </t>
    </r>
    <r>
      <rPr>
        <sz val="11"/>
        <rFont val="굴림"/>
        <family val="3"/>
        <charset val="129"/>
      </rPr>
      <t>13</t>
    </r>
    <r>
      <rPr>
        <sz val="11"/>
        <rFont val="맑은 고딕"/>
        <family val="3"/>
        <charset val="129"/>
      </rPr>
      <t>호</t>
    </r>
  </si>
  <si>
    <t>완충 9, 연결 12</t>
    <phoneticPr fontId="4" type="noConversion"/>
  </si>
  <si>
    <t xml:space="preserve">□ 공사위치 : </t>
    <phoneticPr fontId="5" type="noConversion"/>
  </si>
  <si>
    <t>영종 일원(용유 제외)</t>
  </si>
  <si>
    <t>□ 공사기간 :</t>
    <phoneticPr fontId="5" type="noConversion"/>
  </si>
  <si>
    <t>착공일로부터 29일</t>
    <phoneticPr fontId="4" type="noConversion"/>
  </si>
  <si>
    <t>2026년  10월</t>
    <phoneticPr fontId="5" type="noConversion"/>
  </si>
  <si>
    <t>시설녹지 예초 1회(134,196.44㎡) 및 벌개제근 1회(10,946㎡)</t>
    <phoneticPr fontId="4" type="noConversion"/>
  </si>
  <si>
    <t>공 사 명  : 2026년 시설녹지 관리공사</t>
    <phoneticPr fontId="5" type="noConversion"/>
  </si>
  <si>
    <t>2026년 시설녹지 관리공사</t>
    <phoneticPr fontId="5" type="noConversion"/>
  </si>
  <si>
    <t>■ 2026년 시설녹지 관리공사</t>
    <phoneticPr fontId="4" type="noConversion"/>
  </si>
  <si>
    <r>
      <t xml:space="preserve">영종하늘도시 </t>
    </r>
    <r>
      <rPr>
        <sz val="11"/>
        <rFont val="굴림"/>
        <family val="3"/>
        <charset val="129"/>
      </rPr>
      <t>1</t>
    </r>
    <r>
      <rPr>
        <sz val="11"/>
        <rFont val="맑은 고딕"/>
        <family val="3"/>
        <charset val="129"/>
      </rPr>
      <t>호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</si>
</sst>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7" formatCode="_(* #,##0.00_);_(* \(#,##0.00\);_(* &quot;-&quot;??_);_(@_)"/>
    <numFmt numFmtId="179" formatCode="General;\-General\,&quot;&quot;;@"/>
    <numFmt numFmtId="181" formatCode="#,###;\-#,###;&quot;&quot;;@"/>
    <numFmt numFmtId="185" formatCode="0.0%"/>
    <numFmt numFmtId="186" formatCode="0.000%"/>
    <numFmt numFmtId="187" formatCode="#,##0_ "/>
    <numFmt numFmtId="188" formatCode="_-* #,##0.0_-;\-* #,##0.0_-;_-* &quot;-&quot;?_-;_-@_-"/>
    <numFmt numFmtId="189" formatCode="[DBNum4]\(&quot;금&quot;[$-412]General&quot;원&quot;\)"/>
    <numFmt numFmtId="197" formatCode="#,##0.00_ "/>
  </numFmts>
  <fonts count="59">
    <font>
      <sz val="8"/>
      <color indexed="8"/>
      <name val="굴림"/>
      <family val="3"/>
      <charset val="129"/>
    </font>
    <font>
      <u/>
      <sz val="8"/>
      <color indexed="30"/>
      <name val="굴림"/>
      <family val="3"/>
      <charset val="129"/>
    </font>
    <font>
      <sz val="8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1"/>
      <color indexed="8"/>
      <name val="돋움"/>
      <family val="3"/>
      <charset val="129"/>
    </font>
    <font>
      <sz val="12"/>
      <color indexed="8"/>
      <name val="굴림체"/>
      <family val="3"/>
      <charset val="129"/>
    </font>
    <font>
      <sz val="12"/>
      <color indexed="8"/>
      <name val="Arial"/>
      <family val="2"/>
    </font>
    <font>
      <b/>
      <sz val="36"/>
      <color indexed="8"/>
      <name val="굴림체"/>
      <family val="3"/>
      <charset val="129"/>
    </font>
    <font>
      <b/>
      <sz val="36"/>
      <color indexed="8"/>
      <name val="Arial"/>
      <family val="2"/>
    </font>
    <font>
      <b/>
      <sz val="24"/>
      <color indexed="8"/>
      <name val="굴림체"/>
      <family val="3"/>
      <charset val="129"/>
    </font>
    <font>
      <b/>
      <sz val="24"/>
      <color indexed="8"/>
      <name val="Arial"/>
      <family val="2"/>
    </font>
    <font>
      <b/>
      <sz val="16"/>
      <color indexed="8"/>
      <name val="Arial"/>
      <family val="2"/>
    </font>
    <font>
      <sz val="13"/>
      <color indexed="8"/>
      <name val="Arial"/>
      <family val="2"/>
    </font>
    <font>
      <b/>
      <sz val="13"/>
      <color indexed="8"/>
      <name val="Arial"/>
      <family val="2"/>
    </font>
    <font>
      <b/>
      <sz val="12"/>
      <color indexed="8"/>
      <name val="굴림체"/>
      <family val="3"/>
      <charset val="129"/>
    </font>
    <font>
      <b/>
      <sz val="12"/>
      <color indexed="8"/>
      <name val="Arial"/>
      <family val="2"/>
    </font>
    <font>
      <sz val="10"/>
      <color indexed="8"/>
      <name val="굴림"/>
      <family val="3"/>
      <charset val="129"/>
    </font>
    <font>
      <sz val="10"/>
      <name val="맑은 고딕"/>
      <family val="3"/>
      <charset val="129"/>
    </font>
    <font>
      <sz val="10"/>
      <color indexed="8"/>
      <name val="굴림"/>
      <family val="3"/>
      <charset val="129"/>
    </font>
    <font>
      <sz val="10"/>
      <color indexed="8"/>
      <name val="맑은 고딕"/>
      <family val="3"/>
      <charset val="129"/>
    </font>
    <font>
      <sz val="10"/>
      <name val="굴림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0"/>
      <name val="한컴돋움"/>
      <family val="1"/>
      <charset val="129"/>
    </font>
    <font>
      <sz val="11"/>
      <color indexed="8"/>
      <name val="맑은 고딕"/>
      <family val="3"/>
      <charset val="129"/>
    </font>
    <font>
      <sz val="11"/>
      <color indexed="8"/>
      <name val="굴림"/>
      <family val="3"/>
      <charset val="129"/>
    </font>
    <font>
      <sz val="11"/>
      <name val="맑은 고딕"/>
      <family val="3"/>
      <charset val="129"/>
    </font>
    <font>
      <sz val="11"/>
      <name val="굴림"/>
      <family val="3"/>
      <charset val="129"/>
    </font>
    <font>
      <sz val="14"/>
      <color indexed="8"/>
      <name val="굴림체"/>
      <family val="3"/>
      <charset val="129"/>
    </font>
    <font>
      <b/>
      <sz val="14"/>
      <color indexed="8"/>
      <name val="굴림체"/>
      <family val="3"/>
      <charset val="129"/>
    </font>
    <font>
      <b/>
      <sz val="14"/>
      <color indexed="8"/>
      <name val="굴림체"/>
      <family val="3"/>
      <charset val="129"/>
    </font>
    <font>
      <sz val="11"/>
      <color rgb="FF000000"/>
      <name val="돋움"/>
      <family val="3"/>
      <charset val="129"/>
    </font>
    <font>
      <b/>
      <sz val="13"/>
      <color rgb="FF000000"/>
      <name val="돋움"/>
      <family val="3"/>
      <charset val="129"/>
    </font>
    <font>
      <b/>
      <sz val="13"/>
      <color rgb="FF000000"/>
      <name val="휴먼새내기체"/>
      <family val="1"/>
      <charset val="129"/>
    </font>
    <font>
      <b/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0"/>
      <color rgb="FFFF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000000"/>
      <name val="한컴돋움"/>
      <family val="1"/>
      <charset val="129"/>
    </font>
    <font>
      <b/>
      <sz val="10"/>
      <color rgb="FF000000"/>
      <name val="맑은 고딕"/>
      <family val="3"/>
      <charset val="129"/>
    </font>
    <font>
      <b/>
      <sz val="10"/>
      <color rgb="FF000000"/>
      <name val="굴림"/>
      <family val="3"/>
      <charset val="129"/>
    </font>
    <font>
      <b/>
      <sz val="10"/>
      <color rgb="FF0000FF"/>
      <name val="한컴돋움"/>
      <family val="1"/>
      <charset val="129"/>
    </font>
    <font>
      <b/>
      <sz val="10"/>
      <color rgb="FF0000FF"/>
      <name val="맑은 고딕"/>
      <family val="3"/>
      <charset val="129"/>
    </font>
    <font>
      <b/>
      <sz val="10"/>
      <color rgb="FF0000FF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한컴돋움"/>
      <family val="1"/>
      <charset val="129"/>
    </font>
    <font>
      <b/>
      <sz val="14"/>
      <color rgb="FF000000"/>
      <name val="굴림체"/>
      <family val="3"/>
      <charset val="129"/>
    </font>
    <font>
      <b/>
      <sz val="20"/>
      <color rgb="FF000000"/>
      <name val="휴먼새내기체"/>
      <family val="1"/>
      <charset val="129"/>
    </font>
    <font>
      <b/>
      <sz val="12"/>
      <color rgb="FF000000"/>
      <name val="휴먼새내기체"/>
      <family val="1"/>
      <charset val="129"/>
    </font>
    <font>
      <sz val="11"/>
      <color rgb="FF000000"/>
      <name val="휴먼새내기체"/>
      <family val="1"/>
      <charset val="129"/>
    </font>
    <font>
      <sz val="11"/>
      <color rgb="FF000000"/>
      <name val="굴림"/>
      <family val="3"/>
      <charset val="129"/>
    </font>
    <font>
      <sz val="10"/>
      <color theme="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</fills>
  <borders count="1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9">
    <xf numFmtId="0" fontId="0" fillId="0" borderId="0"/>
    <xf numFmtId="177" fontId="2" fillId="0" borderId="0"/>
    <xf numFmtId="41" fontId="34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34" fillId="0" borderId="0"/>
    <xf numFmtId="0" fontId="34" fillId="0" borderId="0"/>
    <xf numFmtId="0" fontId="34" fillId="0" borderId="0"/>
  </cellStyleXfs>
  <cellXfs count="292">
    <xf numFmtId="0" fontId="0" fillId="0" borderId="0" xfId="0"/>
    <xf numFmtId="179" fontId="0" fillId="0" borderId="1" xfId="0" applyNumberFormat="1" applyBorder="1" applyAlignment="1">
      <alignment horizontal="center" vertical="center"/>
    </xf>
    <xf numFmtId="179" fontId="0" fillId="0" borderId="1" xfId="0" applyNumberFormat="1" applyBorder="1" applyAlignment="1">
      <alignment vertical="center"/>
    </xf>
    <xf numFmtId="179" fontId="0" fillId="0" borderId="2" xfId="0" applyNumberFormat="1" applyBorder="1" applyAlignment="1">
      <alignment vertical="center"/>
    </xf>
    <xf numFmtId="179" fontId="0" fillId="0" borderId="3" xfId="0" applyNumberFormat="1" applyBorder="1" applyAlignment="1">
      <alignment vertical="center"/>
    </xf>
    <xf numFmtId="179" fontId="0" fillId="0" borderId="4" xfId="0" applyNumberFormat="1" applyBorder="1" applyAlignment="1">
      <alignment vertical="center"/>
    </xf>
    <xf numFmtId="179" fontId="0" fillId="0" borderId="5" xfId="0" applyNumberFormat="1" applyBorder="1" applyAlignment="1">
      <alignment vertical="center" wrapText="1"/>
    </xf>
    <xf numFmtId="179" fontId="0" fillId="0" borderId="6" xfId="0" applyNumberFormat="1" applyBorder="1" applyAlignment="1">
      <alignment vertical="center" wrapText="1"/>
    </xf>
    <xf numFmtId="181" fontId="0" fillId="0" borderId="1" xfId="0" applyNumberFormat="1" applyBorder="1" applyAlignment="1">
      <alignment vertical="center"/>
    </xf>
    <xf numFmtId="181" fontId="0" fillId="0" borderId="4" xfId="0" applyNumberFormat="1" applyBorder="1" applyAlignment="1">
      <alignment vertical="center"/>
    </xf>
    <xf numFmtId="0" fontId="1" fillId="0" borderId="0" xfId="0" applyFont="1" applyAlignment="1">
      <alignment vertical="center"/>
    </xf>
    <xf numFmtId="0" fontId="35" fillId="0" borderId="7" xfId="8" applyFont="1" applyBorder="1" applyAlignment="1">
      <alignment vertical="center"/>
    </xf>
    <xf numFmtId="0" fontId="36" fillId="0" borderId="7" xfId="8" applyFont="1" applyBorder="1" applyAlignment="1">
      <alignment vertical="center"/>
    </xf>
    <xf numFmtId="0" fontId="36" fillId="0" borderId="7" xfId="8" applyFont="1" applyBorder="1" applyAlignment="1">
      <alignment horizontal="right" vertical="center"/>
    </xf>
    <xf numFmtId="0" fontId="37" fillId="0" borderId="8" xfId="6" applyFont="1" applyBorder="1" applyAlignment="1">
      <alignment horizontal="right" vertical="center"/>
    </xf>
    <xf numFmtId="0" fontId="37" fillId="0" borderId="9" xfId="6" applyFont="1" applyBorder="1" applyAlignment="1">
      <alignment horizontal="center" vertical="center"/>
    </xf>
    <xf numFmtId="0" fontId="37" fillId="0" borderId="10" xfId="6" applyFont="1" applyBorder="1" applyAlignment="1">
      <alignment horizontal="center" vertical="center"/>
    </xf>
    <xf numFmtId="0" fontId="38" fillId="0" borderId="11" xfId="6" applyFont="1" applyBorder="1" applyAlignment="1">
      <alignment horizontal="center" vertical="center"/>
    </xf>
    <xf numFmtId="0" fontId="38" fillId="0" borderId="12" xfId="6" applyFont="1" applyBorder="1" applyAlignment="1">
      <alignment horizontal="center" vertical="center"/>
    </xf>
    <xf numFmtId="41" fontId="39" fillId="0" borderId="13" xfId="2" applyFont="1" applyBorder="1" applyAlignment="1">
      <alignment horizontal="right" vertical="center"/>
    </xf>
    <xf numFmtId="0" fontId="40" fillId="0" borderId="14" xfId="6" applyFont="1" applyBorder="1" applyAlignment="1">
      <alignment vertical="center"/>
    </xf>
    <xf numFmtId="0" fontId="38" fillId="0" borderId="15" xfId="6" applyFont="1" applyBorder="1" applyAlignment="1">
      <alignment vertical="center"/>
    </xf>
    <xf numFmtId="41" fontId="40" fillId="0" borderId="15" xfId="6" applyNumberFormat="1" applyFont="1" applyBorder="1" applyAlignment="1">
      <alignment vertical="center"/>
    </xf>
    <xf numFmtId="0" fontId="40" fillId="0" borderId="15" xfId="6" applyFont="1" applyBorder="1" applyAlignment="1">
      <alignment vertical="center"/>
    </xf>
    <xf numFmtId="0" fontId="40" fillId="0" borderId="16" xfId="6" applyFont="1" applyBorder="1" applyAlignment="1">
      <alignment vertical="center"/>
    </xf>
    <xf numFmtId="0" fontId="38" fillId="0" borderId="17" xfId="6" applyFont="1" applyBorder="1" applyAlignment="1">
      <alignment horizontal="center" vertical="center"/>
    </xf>
    <xf numFmtId="0" fontId="38" fillId="0" borderId="18" xfId="6" applyFont="1" applyBorder="1" applyAlignment="1">
      <alignment horizontal="center" vertical="center"/>
    </xf>
    <xf numFmtId="41" fontId="39" fillId="0" borderId="19" xfId="2" applyFont="1" applyBorder="1" applyAlignment="1">
      <alignment horizontal="right" vertical="center"/>
    </xf>
    <xf numFmtId="0" fontId="40" fillId="0" borderId="20" xfId="6" applyFont="1" applyBorder="1" applyAlignment="1">
      <alignment vertical="center"/>
    </xf>
    <xf numFmtId="0" fontId="38" fillId="0" borderId="21" xfId="6" applyFont="1" applyBorder="1" applyAlignment="1">
      <alignment vertical="center"/>
    </xf>
    <xf numFmtId="0" fontId="40" fillId="0" borderId="21" xfId="6" applyFont="1" applyBorder="1" applyAlignment="1">
      <alignment vertical="center"/>
    </xf>
    <xf numFmtId="0" fontId="40" fillId="0" borderId="22" xfId="6" applyFont="1" applyBorder="1" applyAlignment="1">
      <alignment vertical="center"/>
    </xf>
    <xf numFmtId="0" fontId="39" fillId="0" borderId="23" xfId="6" applyFont="1" applyBorder="1" applyAlignment="1">
      <alignment horizontal="center" vertical="center"/>
    </xf>
    <xf numFmtId="0" fontId="39" fillId="0" borderId="24" xfId="6" applyFont="1" applyBorder="1" applyAlignment="1">
      <alignment horizontal="center" vertical="center"/>
    </xf>
    <xf numFmtId="41" fontId="39" fillId="0" borderId="25" xfId="2" applyFont="1" applyBorder="1" applyAlignment="1">
      <alignment horizontal="right" vertical="center"/>
    </xf>
    <xf numFmtId="0" fontId="40" fillId="0" borderId="26" xfId="6" applyFont="1" applyBorder="1" applyAlignment="1">
      <alignment vertical="center"/>
    </xf>
    <xf numFmtId="0" fontId="38" fillId="0" borderId="27" xfId="6" applyFont="1" applyBorder="1" applyAlignment="1">
      <alignment vertical="center"/>
    </xf>
    <xf numFmtId="0" fontId="40" fillId="0" borderId="27" xfId="6" applyFont="1" applyBorder="1" applyAlignment="1">
      <alignment vertical="center"/>
    </xf>
    <xf numFmtId="0" fontId="40" fillId="0" borderId="28" xfId="6" applyFont="1" applyBorder="1" applyAlignment="1">
      <alignment vertical="center"/>
    </xf>
    <xf numFmtId="0" fontId="38" fillId="0" borderId="29" xfId="6" applyFont="1" applyBorder="1" applyAlignment="1">
      <alignment horizontal="center" vertical="center"/>
    </xf>
    <xf numFmtId="0" fontId="38" fillId="0" borderId="30" xfId="6" applyFont="1" applyBorder="1" applyAlignment="1">
      <alignment horizontal="center" vertical="center"/>
    </xf>
    <xf numFmtId="41" fontId="39" fillId="0" borderId="31" xfId="2" applyFont="1" applyBorder="1" applyAlignment="1">
      <alignment horizontal="right" vertical="center"/>
    </xf>
    <xf numFmtId="0" fontId="6" fillId="0" borderId="32" xfId="6" applyFont="1" applyBorder="1" applyAlignment="1">
      <alignment vertical="center"/>
    </xf>
    <xf numFmtId="0" fontId="38" fillId="0" borderId="33" xfId="6" applyFont="1" applyBorder="1" applyAlignment="1">
      <alignment vertical="center"/>
    </xf>
    <xf numFmtId="0" fontId="40" fillId="0" borderId="33" xfId="6" applyFont="1" applyBorder="1" applyAlignment="1">
      <alignment vertical="center"/>
    </xf>
    <xf numFmtId="0" fontId="40" fillId="0" borderId="34" xfId="6" applyFont="1" applyBorder="1" applyAlignment="1">
      <alignment vertical="center"/>
    </xf>
    <xf numFmtId="10" fontId="6" fillId="0" borderId="20" xfId="6" applyNumberFormat="1" applyFont="1" applyBorder="1" applyAlignment="1">
      <alignment vertical="center"/>
    </xf>
    <xf numFmtId="10" fontId="38" fillId="0" borderId="21" xfId="6" applyNumberFormat="1" applyFont="1" applyBorder="1" applyAlignment="1">
      <alignment vertical="center"/>
    </xf>
    <xf numFmtId="10" fontId="40" fillId="0" borderId="21" xfId="6" applyNumberFormat="1" applyFont="1" applyBorder="1" applyAlignment="1">
      <alignment horizontal="left" vertical="center"/>
    </xf>
    <xf numFmtId="0" fontId="39" fillId="0" borderId="35" xfId="6" applyFont="1" applyBorder="1" applyAlignment="1">
      <alignment horizontal="center" vertical="center"/>
    </xf>
    <xf numFmtId="0" fontId="39" fillId="0" borderId="36" xfId="6" applyFont="1" applyBorder="1" applyAlignment="1">
      <alignment horizontal="center" vertical="center"/>
    </xf>
    <xf numFmtId="41" fontId="39" fillId="0" borderId="37" xfId="2" applyFont="1" applyBorder="1" applyAlignment="1">
      <alignment horizontal="right" vertical="center"/>
    </xf>
    <xf numFmtId="0" fontId="6" fillId="0" borderId="38" xfId="6" applyFont="1" applyBorder="1" applyAlignment="1">
      <alignment vertical="center"/>
    </xf>
    <xf numFmtId="0" fontId="38" fillId="0" borderId="39" xfId="6" applyFont="1" applyBorder="1" applyAlignment="1">
      <alignment vertical="center"/>
    </xf>
    <xf numFmtId="0" fontId="40" fillId="0" borderId="39" xfId="6" applyFont="1" applyBorder="1" applyAlignment="1">
      <alignment vertical="center"/>
    </xf>
    <xf numFmtId="0" fontId="40" fillId="0" borderId="40" xfId="6" applyFont="1" applyBorder="1" applyAlignment="1">
      <alignment vertical="center"/>
    </xf>
    <xf numFmtId="0" fontId="38" fillId="0" borderId="41" xfId="6" applyFont="1" applyBorder="1" applyAlignment="1">
      <alignment horizontal="center" vertical="center"/>
    </xf>
    <xf numFmtId="0" fontId="38" fillId="0" borderId="42" xfId="6" applyFont="1" applyBorder="1" applyAlignment="1">
      <alignment horizontal="center" vertical="center"/>
    </xf>
    <xf numFmtId="41" fontId="39" fillId="0" borderId="43" xfId="2" applyFont="1" applyBorder="1" applyAlignment="1">
      <alignment horizontal="right" vertical="center"/>
    </xf>
    <xf numFmtId="0" fontId="6" fillId="0" borderId="44" xfId="6" applyFont="1" applyBorder="1" applyAlignment="1">
      <alignment vertical="center"/>
    </xf>
    <xf numFmtId="0" fontId="38" fillId="0" borderId="45" xfId="6" applyFont="1" applyBorder="1" applyAlignment="1">
      <alignment vertical="center"/>
    </xf>
    <xf numFmtId="0" fontId="40" fillId="0" borderId="45" xfId="6" applyFont="1" applyBorder="1" applyAlignment="1">
      <alignment vertical="center"/>
    </xf>
    <xf numFmtId="0" fontId="40" fillId="0" borderId="46" xfId="6" applyFont="1" applyBorder="1" applyAlignment="1">
      <alignment vertical="center"/>
    </xf>
    <xf numFmtId="0" fontId="38" fillId="0" borderId="24" xfId="6" applyFont="1" applyBorder="1" applyAlignment="1">
      <alignment horizontal="center" vertical="center"/>
    </xf>
    <xf numFmtId="186" fontId="6" fillId="0" borderId="26" xfId="6" applyNumberFormat="1" applyFont="1" applyBorder="1" applyAlignment="1">
      <alignment vertical="center"/>
    </xf>
    <xf numFmtId="186" fontId="40" fillId="0" borderId="21" xfId="6" applyNumberFormat="1" applyFont="1" applyBorder="1" applyAlignment="1">
      <alignment horizontal="left" vertical="center"/>
    </xf>
    <xf numFmtId="10" fontId="40" fillId="0" borderId="27" xfId="6" applyNumberFormat="1" applyFont="1" applyBorder="1" applyAlignment="1">
      <alignment vertical="center"/>
    </xf>
    <xf numFmtId="0" fontId="38" fillId="0" borderId="28" xfId="6" applyFont="1" applyBorder="1" applyAlignment="1">
      <alignment horizontal="center" vertical="center"/>
    </xf>
    <xf numFmtId="10" fontId="6" fillId="0" borderId="26" xfId="6" applyNumberFormat="1" applyFont="1" applyBorder="1" applyAlignment="1">
      <alignment vertical="center"/>
    </xf>
    <xf numFmtId="0" fontId="38" fillId="0" borderId="47" xfId="6" applyFont="1" applyBorder="1" applyAlignment="1">
      <alignment horizontal="center" vertical="center"/>
    </xf>
    <xf numFmtId="10" fontId="38" fillId="0" borderId="48" xfId="7" applyNumberFormat="1" applyFont="1" applyBorder="1" applyAlignment="1">
      <alignment vertical="center"/>
    </xf>
    <xf numFmtId="10" fontId="38" fillId="0" borderId="21" xfId="7" applyNumberFormat="1" applyFont="1" applyBorder="1" applyAlignment="1">
      <alignment vertical="center"/>
    </xf>
    <xf numFmtId="10" fontId="40" fillId="0" borderId="21" xfId="6" applyNumberFormat="1" applyFont="1" applyBorder="1" applyAlignment="1">
      <alignment vertical="center"/>
    </xf>
    <xf numFmtId="10" fontId="38" fillId="0" borderId="49" xfId="6" applyNumberFormat="1" applyFont="1" applyBorder="1" applyAlignment="1">
      <alignment horizontal="right" vertical="center"/>
    </xf>
    <xf numFmtId="187" fontId="41" fillId="0" borderId="50" xfId="6" applyNumberFormat="1" applyFont="1" applyBorder="1" applyAlignment="1">
      <alignment horizontal="center" vertical="center"/>
    </xf>
    <xf numFmtId="0" fontId="40" fillId="0" borderId="49" xfId="6" applyFont="1" applyBorder="1" applyAlignment="1">
      <alignment vertical="center"/>
    </xf>
    <xf numFmtId="187" fontId="41" fillId="0" borderId="51" xfId="6" applyNumberFormat="1" applyFont="1" applyBorder="1" applyAlignment="1">
      <alignment horizontal="center" vertical="center"/>
    </xf>
    <xf numFmtId="10" fontId="38" fillId="0" borderId="48" xfId="6" applyNumberFormat="1" applyFont="1" applyBorder="1" applyAlignment="1">
      <alignment vertical="center"/>
    </xf>
    <xf numFmtId="0" fontId="41" fillId="0" borderId="28" xfId="6" applyFont="1" applyBorder="1" applyAlignment="1">
      <alignment horizontal="center" vertical="center"/>
    </xf>
    <xf numFmtId="0" fontId="6" fillId="0" borderId="26" xfId="6" applyFont="1" applyBorder="1" applyAlignment="1">
      <alignment vertical="center"/>
    </xf>
    <xf numFmtId="0" fontId="40" fillId="0" borderId="52" xfId="6" applyFont="1" applyBorder="1" applyAlignment="1">
      <alignment vertical="center"/>
    </xf>
    <xf numFmtId="0" fontId="34" fillId="0" borderId="0" xfId="6"/>
    <xf numFmtId="0" fontId="40" fillId="0" borderId="0" xfId="6" applyFont="1" applyAlignment="1">
      <alignment vertical="center"/>
    </xf>
    <xf numFmtId="0" fontId="40" fillId="0" borderId="53" xfId="6" applyFont="1" applyBorder="1" applyAlignment="1">
      <alignment vertical="center"/>
    </xf>
    <xf numFmtId="0" fontId="39" fillId="0" borderId="54" xfId="6" applyFont="1" applyBorder="1" applyAlignment="1">
      <alignment horizontal="center" vertical="center"/>
    </xf>
    <xf numFmtId="41" fontId="39" fillId="0" borderId="55" xfId="2" applyFont="1" applyBorder="1" applyAlignment="1">
      <alignment horizontal="right" vertical="center"/>
    </xf>
    <xf numFmtId="0" fontId="6" fillId="0" borderId="1" xfId="6" applyFont="1" applyBorder="1" applyAlignment="1">
      <alignment vertical="center"/>
    </xf>
    <xf numFmtId="0" fontId="40" fillId="0" borderId="54" xfId="6" applyFont="1" applyBorder="1" applyAlignment="1">
      <alignment vertical="center"/>
    </xf>
    <xf numFmtId="0" fontId="34" fillId="0" borderId="54" xfId="6" applyBorder="1"/>
    <xf numFmtId="0" fontId="40" fillId="0" borderId="5" xfId="6" applyFont="1" applyBorder="1" applyAlignment="1">
      <alignment vertical="center"/>
    </xf>
    <xf numFmtId="10" fontId="6" fillId="0" borderId="44" xfId="6" applyNumberFormat="1" applyFont="1" applyBorder="1" applyAlignment="1">
      <alignment vertical="center"/>
    </xf>
    <xf numFmtId="10" fontId="38" fillId="0" borderId="45" xfId="6" applyNumberFormat="1" applyFont="1" applyBorder="1" applyAlignment="1">
      <alignment vertical="center"/>
    </xf>
    <xf numFmtId="10" fontId="40" fillId="0" borderId="45" xfId="6" applyNumberFormat="1" applyFont="1" applyBorder="1" applyAlignment="1">
      <alignment horizontal="left" vertical="center"/>
    </xf>
    <xf numFmtId="0" fontId="6" fillId="0" borderId="20" xfId="6" applyFont="1" applyBorder="1" applyAlignment="1">
      <alignment vertical="center"/>
    </xf>
    <xf numFmtId="188" fontId="40" fillId="0" borderId="21" xfId="2" applyNumberFormat="1" applyFont="1" applyBorder="1">
      <alignment vertical="center"/>
    </xf>
    <xf numFmtId="188" fontId="40" fillId="0" borderId="22" xfId="2" applyNumberFormat="1" applyFont="1" applyBorder="1">
      <alignment vertical="center"/>
    </xf>
    <xf numFmtId="185" fontId="38" fillId="0" borderId="21" xfId="6" applyNumberFormat="1" applyFont="1" applyBorder="1" applyAlignment="1">
      <alignment vertical="center"/>
    </xf>
    <xf numFmtId="41" fontId="42" fillId="0" borderId="21" xfId="2" applyFont="1" applyBorder="1">
      <alignment vertical="center"/>
    </xf>
    <xf numFmtId="0" fontId="38" fillId="0" borderId="22" xfId="6" applyFont="1" applyBorder="1" applyAlignment="1">
      <alignment vertical="center"/>
    </xf>
    <xf numFmtId="41" fontId="39" fillId="0" borderId="56" xfId="6" applyNumberFormat="1" applyFont="1" applyBorder="1" applyAlignment="1">
      <alignment horizontal="right" vertical="center"/>
    </xf>
    <xf numFmtId="0" fontId="40" fillId="0" borderId="57" xfId="6" applyFont="1" applyBorder="1" applyAlignment="1">
      <alignment vertical="center"/>
    </xf>
    <xf numFmtId="0" fontId="38" fillId="0" borderId="58" xfId="6" applyFont="1" applyBorder="1" applyAlignment="1">
      <alignment vertical="center"/>
    </xf>
    <xf numFmtId="0" fontId="40" fillId="0" borderId="58" xfId="6" applyFont="1" applyBorder="1" applyAlignment="1">
      <alignment vertical="center"/>
    </xf>
    <xf numFmtId="0" fontId="40" fillId="0" borderId="59" xfId="6" applyFont="1" applyBorder="1" applyAlignment="1">
      <alignment vertical="center"/>
    </xf>
    <xf numFmtId="0" fontId="9" fillId="0" borderId="60" xfId="5" applyFont="1" applyBorder="1" applyAlignment="1">
      <alignment horizontal="center" vertical="center"/>
    </xf>
    <xf numFmtId="0" fontId="9" fillId="0" borderId="0" xfId="5" applyFont="1" applyAlignment="1">
      <alignment horizontal="center" vertical="center"/>
    </xf>
    <xf numFmtId="0" fontId="9" fillId="0" borderId="61" xfId="5" applyFont="1" applyBorder="1" applyAlignment="1">
      <alignment horizontal="center" vertical="center"/>
    </xf>
    <xf numFmtId="0" fontId="14" fillId="0" borderId="0" xfId="5" applyFont="1" applyAlignment="1">
      <alignment horizontal="center"/>
    </xf>
    <xf numFmtId="0" fontId="9" fillId="0" borderId="0" xfId="5" applyFont="1"/>
    <xf numFmtId="0" fontId="15" fillId="0" borderId="0" xfId="5" applyFont="1"/>
    <xf numFmtId="0" fontId="16" fillId="0" borderId="0" xfId="5" applyFont="1" applyAlignment="1">
      <alignment horizontal="left" vertical="center"/>
    </xf>
    <xf numFmtId="0" fontId="9" fillId="0" borderId="60" xfId="5" applyFont="1" applyBorder="1"/>
    <xf numFmtId="0" fontId="9" fillId="0" borderId="61" xfId="5" applyFont="1" applyBorder="1"/>
    <xf numFmtId="0" fontId="17" fillId="0" borderId="0" xfId="5" applyFont="1" applyAlignment="1">
      <alignment horizontal="center" vertical="center"/>
    </xf>
    <xf numFmtId="0" fontId="8" fillId="0" borderId="33" xfId="5" applyFont="1" applyBorder="1" applyAlignment="1">
      <alignment horizontal="center" vertical="center"/>
    </xf>
    <xf numFmtId="0" fontId="8" fillId="0" borderId="21" xfId="5" applyFont="1" applyBorder="1" applyAlignment="1">
      <alignment horizontal="center" vertical="center"/>
    </xf>
    <xf numFmtId="0" fontId="8" fillId="0" borderId="39" xfId="5" applyFont="1" applyBorder="1" applyAlignment="1">
      <alignment horizontal="center" vertical="center"/>
    </xf>
    <xf numFmtId="0" fontId="9" fillId="0" borderId="0" xfId="5" applyFont="1" applyAlignment="1">
      <alignment horizontal="center" vertical="center" textRotation="255"/>
    </xf>
    <xf numFmtId="0" fontId="8" fillId="0" borderId="0" xfId="5" applyFont="1" applyAlignment="1">
      <alignment horizontal="center" vertical="center"/>
    </xf>
    <xf numFmtId="41" fontId="9" fillId="0" borderId="0" xfId="5" applyNumberFormat="1" applyFont="1" applyAlignment="1">
      <alignment horizontal="center" vertical="center"/>
    </xf>
    <xf numFmtId="189" fontId="18" fillId="0" borderId="0" xfId="5" quotePrefix="1" applyNumberFormat="1" applyFont="1" applyAlignment="1">
      <alignment horizontal="left" vertical="center"/>
    </xf>
    <xf numFmtId="189" fontId="18" fillId="0" borderId="0" xfId="5" applyNumberFormat="1" applyFont="1" applyAlignment="1">
      <alignment horizontal="left" vertical="center"/>
    </xf>
    <xf numFmtId="0" fontId="9" fillId="0" borderId="62" xfId="5" applyFont="1" applyBorder="1"/>
    <xf numFmtId="0" fontId="9" fillId="0" borderId="7" xfId="5" applyFont="1" applyBorder="1"/>
    <xf numFmtId="0" fontId="9" fillId="0" borderId="63" xfId="5" applyFont="1" applyBorder="1"/>
    <xf numFmtId="0" fontId="19" fillId="0" borderId="0" xfId="0" applyFont="1"/>
    <xf numFmtId="0" fontId="43" fillId="0" borderId="120" xfId="0" applyFont="1" applyBorder="1" applyAlignment="1">
      <alignment horizontal="center" vertical="center" wrapText="1"/>
    </xf>
    <xf numFmtId="10" fontId="6" fillId="0" borderId="20" xfId="6" applyNumberFormat="1" applyFont="1" applyFill="1" applyBorder="1" applyAlignment="1">
      <alignment vertical="center"/>
    </xf>
    <xf numFmtId="0" fontId="44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/>
    </xf>
    <xf numFmtId="179" fontId="0" fillId="2" borderId="1" xfId="0" applyNumberFormat="1" applyFill="1" applyBorder="1" applyAlignment="1">
      <alignment horizontal="center" vertical="center"/>
    </xf>
    <xf numFmtId="0" fontId="0" fillId="0" borderId="1" xfId="0" applyBorder="1"/>
    <xf numFmtId="0" fontId="45" fillId="0" borderId="1" xfId="0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 wrapText="1"/>
    </xf>
    <xf numFmtId="4" fontId="45" fillId="0" borderId="1" xfId="0" applyNumberFormat="1" applyFont="1" applyBorder="1" applyAlignment="1">
      <alignment horizontal="center" vertical="center" wrapText="1"/>
    </xf>
    <xf numFmtId="4" fontId="47" fillId="0" borderId="1" xfId="0" applyNumberFormat="1" applyFont="1" applyBorder="1" applyAlignment="1">
      <alignment horizontal="center" vertical="center" wrapText="1"/>
    </xf>
    <xf numFmtId="0" fontId="48" fillId="0" borderId="1" xfId="0" applyFont="1" applyBorder="1" applyAlignment="1">
      <alignment horizontal="center" vertical="center" wrapText="1"/>
    </xf>
    <xf numFmtId="4" fontId="48" fillId="0" borderId="1" xfId="0" applyNumberFormat="1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4" fontId="50" fillId="0" borderId="1" xfId="0" applyNumberFormat="1" applyFont="1" applyBorder="1" applyAlignment="1">
      <alignment horizontal="center" vertical="center" wrapText="1"/>
    </xf>
    <xf numFmtId="4" fontId="44" fillId="0" borderId="1" xfId="0" applyNumberFormat="1" applyFont="1" applyBorder="1" applyAlignment="1">
      <alignment horizontal="center" vertical="center" wrapText="1"/>
    </xf>
    <xf numFmtId="177" fontId="2" fillId="0" borderId="0" xfId="1"/>
    <xf numFmtId="0" fontId="51" fillId="0" borderId="121" xfId="0" applyFont="1" applyBorder="1" applyAlignment="1">
      <alignment horizontal="center" vertical="center" wrapText="1"/>
    </xf>
    <xf numFmtId="0" fontId="51" fillId="0" borderId="120" xfId="0" applyFont="1" applyBorder="1" applyAlignment="1">
      <alignment horizontal="center" vertical="center" wrapText="1"/>
    </xf>
    <xf numFmtId="0" fontId="51" fillId="0" borderId="121" xfId="0" applyFont="1" applyBorder="1" applyAlignment="1">
      <alignment horizontal="center" vertical="center" wrapText="1"/>
    </xf>
    <xf numFmtId="0" fontId="51" fillId="0" borderId="120" xfId="0" applyFont="1" applyBorder="1" applyAlignment="1">
      <alignment horizontal="center" vertical="center" wrapText="1"/>
    </xf>
    <xf numFmtId="0" fontId="43" fillId="0" borderId="122" xfId="0" applyFont="1" applyBorder="1" applyAlignment="1">
      <alignment horizontal="center" vertical="center" wrapText="1"/>
    </xf>
    <xf numFmtId="0" fontId="43" fillId="0" borderId="123" xfId="0" applyFont="1" applyBorder="1" applyAlignment="1">
      <alignment horizontal="center" vertical="center" wrapText="1"/>
    </xf>
    <xf numFmtId="0" fontId="43" fillId="0" borderId="124" xfId="0" applyFont="1" applyBorder="1" applyAlignment="1">
      <alignment horizontal="center" vertical="center" wrapText="1"/>
    </xf>
    <xf numFmtId="0" fontId="52" fillId="0" borderId="0" xfId="0" applyFont="1" applyBorder="1" applyAlignment="1">
      <alignment horizontal="center" vertical="center" wrapText="1"/>
    </xf>
    <xf numFmtId="4" fontId="44" fillId="0" borderId="64" xfId="0" applyNumberFormat="1" applyFont="1" applyBorder="1" applyAlignment="1">
      <alignment horizontal="center" vertical="center" wrapText="1"/>
    </xf>
    <xf numFmtId="0" fontId="29" fillId="0" borderId="121" xfId="0" applyFont="1" applyBorder="1" applyAlignment="1">
      <alignment horizontal="center" vertical="center" wrapText="1"/>
    </xf>
    <xf numFmtId="0" fontId="29" fillId="0" borderId="120" xfId="0" applyFont="1" applyBorder="1" applyAlignment="1">
      <alignment horizontal="center" vertical="center" wrapText="1"/>
    </xf>
    <xf numFmtId="0" fontId="52" fillId="0" borderId="1" xfId="0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31" fillId="0" borderId="0" xfId="5" applyFont="1"/>
    <xf numFmtId="0" fontId="53" fillId="0" borderId="0" xfId="5" applyFont="1"/>
    <xf numFmtId="0" fontId="31" fillId="0" borderId="0" xfId="5" quotePrefix="1" applyFont="1" applyAlignment="1">
      <alignment vertical="center"/>
    </xf>
    <xf numFmtId="0" fontId="33" fillId="0" borderId="0" xfId="5" applyFont="1"/>
    <xf numFmtId="0" fontId="33" fillId="0" borderId="0" xfId="5" applyFont="1" applyAlignment="1">
      <alignment horizontal="left" vertical="center"/>
    </xf>
    <xf numFmtId="0" fontId="31" fillId="0" borderId="0" xfId="5" applyFont="1" applyAlignment="1">
      <alignment horizontal="center" vertical="center"/>
    </xf>
    <xf numFmtId="0" fontId="31" fillId="0" borderId="0" xfId="5" applyFont="1" applyAlignment="1">
      <alignment horizontal="left" vertical="center"/>
    </xf>
    <xf numFmtId="0" fontId="33" fillId="0" borderId="0" xfId="5" applyFont="1" applyAlignment="1">
      <alignment horizontal="center" vertical="center"/>
    </xf>
    <xf numFmtId="0" fontId="33" fillId="0" borderId="0" xfId="4" applyFont="1"/>
    <xf numFmtId="0" fontId="32" fillId="0" borderId="0" xfId="5" applyFont="1"/>
    <xf numFmtId="0" fontId="8" fillId="0" borderId="93" xfId="5" applyFont="1" applyBorder="1" applyAlignment="1">
      <alignment horizontal="center" vertical="center" textRotation="255"/>
    </xf>
    <xf numFmtId="0" fontId="9" fillId="0" borderId="94" xfId="5" applyFont="1" applyBorder="1" applyAlignment="1">
      <alignment horizontal="center" vertical="center" textRotation="255"/>
    </xf>
    <xf numFmtId="0" fontId="9" fillId="0" borderId="95" xfId="5" applyFont="1" applyBorder="1" applyAlignment="1">
      <alignment horizontal="center" vertical="center" textRotation="255"/>
    </xf>
    <xf numFmtId="0" fontId="8" fillId="0" borderId="30" xfId="5" applyFont="1" applyBorder="1" applyAlignment="1">
      <alignment horizontal="center" vertical="center"/>
    </xf>
    <xf numFmtId="0" fontId="9" fillId="0" borderId="33" xfId="5" applyFont="1" applyBorder="1" applyAlignment="1">
      <alignment horizontal="center" vertical="center"/>
    </xf>
    <xf numFmtId="0" fontId="9" fillId="0" borderId="96" xfId="5" applyFont="1" applyBorder="1" applyAlignment="1">
      <alignment horizontal="center" vertical="center"/>
    </xf>
    <xf numFmtId="41" fontId="9" fillId="0" borderId="33" xfId="5" applyNumberFormat="1" applyFont="1" applyBorder="1" applyAlignment="1">
      <alignment horizontal="center" vertical="center"/>
    </xf>
    <xf numFmtId="189" fontId="18" fillId="0" borderId="45" xfId="5" quotePrefix="1" applyNumberFormat="1" applyFont="1" applyBorder="1" applyAlignment="1">
      <alignment horizontal="left" vertical="center"/>
    </xf>
    <xf numFmtId="189" fontId="18" fillId="0" borderId="45" xfId="5" applyNumberFormat="1" applyFont="1" applyBorder="1" applyAlignment="1">
      <alignment horizontal="left" vertical="center"/>
    </xf>
    <xf numFmtId="189" fontId="18" fillId="0" borderId="97" xfId="5" applyNumberFormat="1" applyFont="1" applyBorder="1" applyAlignment="1">
      <alignment horizontal="left" vertical="center"/>
    </xf>
    <xf numFmtId="0" fontId="8" fillId="0" borderId="18" xfId="5" applyFont="1" applyBorder="1" applyAlignment="1">
      <alignment horizontal="center" vertical="center"/>
    </xf>
    <xf numFmtId="0" fontId="9" fillId="0" borderId="21" xfId="5" applyFont="1" applyBorder="1" applyAlignment="1">
      <alignment horizontal="center" vertical="center"/>
    </xf>
    <xf numFmtId="0" fontId="9" fillId="0" borderId="49" xfId="5" applyFont="1" applyBorder="1" applyAlignment="1">
      <alignment horizontal="center" vertical="center"/>
    </xf>
    <xf numFmtId="41" fontId="9" fillId="0" borderId="21" xfId="5" applyNumberFormat="1" applyFont="1" applyBorder="1" applyAlignment="1">
      <alignment horizontal="center" vertical="center"/>
    </xf>
    <xf numFmtId="0" fontId="8" fillId="0" borderId="36" xfId="5" applyFont="1" applyBorder="1" applyAlignment="1">
      <alignment horizontal="center" vertical="center"/>
    </xf>
    <xf numFmtId="0" fontId="9" fillId="0" borderId="39" xfId="5" applyFont="1" applyBorder="1" applyAlignment="1">
      <alignment horizontal="center" vertical="center"/>
    </xf>
    <xf numFmtId="0" fontId="9" fillId="0" borderId="98" xfId="5" applyFont="1" applyBorder="1" applyAlignment="1">
      <alignment horizontal="center" vertical="center"/>
    </xf>
    <xf numFmtId="41" fontId="9" fillId="0" borderId="39" xfId="5" applyNumberFormat="1" applyFont="1" applyBorder="1" applyAlignment="1">
      <alignment horizontal="center" vertical="center"/>
    </xf>
    <xf numFmtId="189" fontId="18" fillId="0" borderId="99" xfId="5" quotePrefix="1" applyNumberFormat="1" applyFont="1" applyBorder="1" applyAlignment="1">
      <alignment horizontal="left" vertical="center"/>
    </xf>
    <xf numFmtId="189" fontId="18" fillId="0" borderId="99" xfId="5" applyNumberFormat="1" applyFont="1" applyBorder="1" applyAlignment="1">
      <alignment horizontal="left" vertical="center"/>
    </xf>
    <xf numFmtId="189" fontId="18" fillId="0" borderId="100" xfId="5" applyNumberFormat="1" applyFont="1" applyBorder="1" applyAlignment="1">
      <alignment horizontal="left" vertical="center"/>
    </xf>
    <xf numFmtId="0" fontId="8" fillId="0" borderId="85" xfId="5" applyFont="1" applyBorder="1" applyAlignment="1">
      <alignment horizontal="center" vertical="center"/>
    </xf>
    <xf numFmtId="0" fontId="9" fillId="0" borderId="76" xfId="5" applyFont="1" applyBorder="1" applyAlignment="1">
      <alignment horizontal="center" vertical="center"/>
    </xf>
    <xf numFmtId="0" fontId="9" fillId="0" borderId="86" xfId="5" applyFont="1" applyBorder="1" applyAlignment="1">
      <alignment horizontal="center" vertical="center"/>
    </xf>
    <xf numFmtId="0" fontId="9" fillId="0" borderId="78" xfId="5" applyFont="1" applyBorder="1" applyAlignment="1">
      <alignment horizontal="center" vertical="center"/>
    </xf>
    <xf numFmtId="0" fontId="9" fillId="0" borderId="65" xfId="5" applyFont="1" applyBorder="1" applyAlignment="1">
      <alignment horizontal="center" vertical="center"/>
    </xf>
    <xf numFmtId="0" fontId="9" fillId="0" borderId="70" xfId="5" applyFont="1" applyBorder="1" applyAlignment="1">
      <alignment horizontal="center" vertical="center"/>
    </xf>
    <xf numFmtId="0" fontId="9" fillId="0" borderId="87" xfId="5" applyFont="1" applyBorder="1" applyAlignment="1">
      <alignment horizontal="center" vertical="center"/>
    </xf>
    <xf numFmtId="0" fontId="9" fillId="0" borderId="67" xfId="5" applyFont="1" applyBorder="1" applyAlignment="1">
      <alignment horizontal="center" vertical="center"/>
    </xf>
    <xf numFmtId="0" fontId="9" fillId="0" borderId="73" xfId="5" applyFont="1" applyBorder="1" applyAlignment="1">
      <alignment horizontal="center" vertical="center"/>
    </xf>
    <xf numFmtId="0" fontId="9" fillId="0" borderId="88" xfId="5" applyFont="1" applyBorder="1" applyAlignment="1">
      <alignment horizontal="center" vertical="center"/>
    </xf>
    <xf numFmtId="0" fontId="12" fillId="0" borderId="0" xfId="5" applyFont="1" applyAlignment="1">
      <alignment horizontal="center" vertical="center"/>
    </xf>
    <xf numFmtId="0" fontId="13" fillId="0" borderId="0" xfId="5" applyFont="1" applyAlignment="1">
      <alignment horizontal="center" vertical="center"/>
    </xf>
    <xf numFmtId="0" fontId="8" fillId="0" borderId="89" xfId="5" applyFont="1" applyBorder="1" applyAlignment="1">
      <alignment horizontal="center" vertical="center"/>
    </xf>
    <xf numFmtId="0" fontId="9" fillId="0" borderId="54" xfId="5" applyFont="1" applyBorder="1" applyAlignment="1">
      <alignment horizontal="center" vertical="center"/>
    </xf>
    <xf numFmtId="0" fontId="9" fillId="0" borderId="90" xfId="5" applyFont="1" applyBorder="1" applyAlignment="1">
      <alignment horizontal="center" vertical="center"/>
    </xf>
    <xf numFmtId="0" fontId="8" fillId="0" borderId="54" xfId="5" applyFont="1" applyBorder="1" applyAlignment="1">
      <alignment horizontal="center" vertical="center"/>
    </xf>
    <xf numFmtId="0" fontId="17" fillId="0" borderId="91" xfId="5" applyFont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18" fillId="0" borderId="92" xfId="5" applyFont="1" applyBorder="1" applyAlignment="1">
      <alignment horizontal="center" vertical="center"/>
    </xf>
    <xf numFmtId="41" fontId="18" fillId="0" borderId="0" xfId="5" applyNumberFormat="1" applyFont="1" applyAlignment="1">
      <alignment horizontal="center" vertical="center"/>
    </xf>
    <xf numFmtId="189" fontId="18" fillId="0" borderId="54" xfId="5" quotePrefix="1" applyNumberFormat="1" applyFont="1" applyBorder="1" applyAlignment="1">
      <alignment horizontal="left" vertical="center"/>
    </xf>
    <xf numFmtId="189" fontId="18" fillId="0" borderId="90" xfId="5" quotePrefix="1" applyNumberFormat="1" applyFont="1" applyBorder="1" applyAlignment="1">
      <alignment horizontal="left" vertical="center"/>
    </xf>
    <xf numFmtId="0" fontId="8" fillId="0" borderId="65" xfId="5" applyFont="1" applyBorder="1" applyAlignment="1">
      <alignment horizontal="center" vertical="center"/>
    </xf>
    <xf numFmtId="0" fontId="8" fillId="0" borderId="66" xfId="5" applyFont="1" applyBorder="1" applyAlignment="1">
      <alignment horizontal="center" vertical="center"/>
    </xf>
    <xf numFmtId="0" fontId="8" fillId="0" borderId="67" xfId="5" applyFont="1" applyBorder="1" applyAlignment="1">
      <alignment horizontal="center" vertical="center"/>
    </xf>
    <xf numFmtId="0" fontId="8" fillId="0" borderId="68" xfId="5" applyFont="1" applyBorder="1" applyAlignment="1">
      <alignment horizontal="center" vertical="center"/>
    </xf>
    <xf numFmtId="0" fontId="8" fillId="0" borderId="69" xfId="5" applyFont="1" applyBorder="1" applyAlignment="1">
      <alignment horizontal="center" vertical="center" shrinkToFit="1"/>
    </xf>
    <xf numFmtId="0" fontId="8" fillId="0" borderId="70" xfId="5" applyFont="1" applyBorder="1" applyAlignment="1">
      <alignment horizontal="center" vertical="center" shrinkToFit="1"/>
    </xf>
    <xf numFmtId="0" fontId="8" fillId="0" borderId="71" xfId="5" applyFont="1" applyBorder="1" applyAlignment="1">
      <alignment horizontal="center" vertical="center" shrinkToFit="1"/>
    </xf>
    <xf numFmtId="0" fontId="8" fillId="0" borderId="72" xfId="5" applyFont="1" applyBorder="1" applyAlignment="1">
      <alignment horizontal="center" vertical="center" shrinkToFit="1"/>
    </xf>
    <xf numFmtId="0" fontId="8" fillId="0" borderId="73" xfId="5" applyFont="1" applyBorder="1" applyAlignment="1">
      <alignment horizontal="center" vertical="center" shrinkToFit="1"/>
    </xf>
    <xf numFmtId="0" fontId="8" fillId="0" borderId="74" xfId="5" applyFont="1" applyBorder="1" applyAlignment="1">
      <alignment horizontal="center" vertical="center" shrinkToFit="1"/>
    </xf>
    <xf numFmtId="0" fontId="9" fillId="0" borderId="60" xfId="5" applyFont="1" applyBorder="1" applyAlignment="1">
      <alignment horizontal="center" vertical="center"/>
    </xf>
    <xf numFmtId="0" fontId="9" fillId="0" borderId="0" xfId="5" applyFont="1" applyAlignment="1">
      <alignment horizontal="center" vertical="center"/>
    </xf>
    <xf numFmtId="0" fontId="9" fillId="0" borderId="61" xfId="5" applyFont="1" applyBorder="1" applyAlignment="1">
      <alignment horizontal="center" vertical="center"/>
    </xf>
    <xf numFmtId="0" fontId="10" fillId="0" borderId="0" xfId="5" applyFont="1" applyAlignment="1">
      <alignment horizontal="center"/>
    </xf>
    <xf numFmtId="0" fontId="11" fillId="0" borderId="0" xfId="5" applyFont="1" applyAlignment="1">
      <alignment horizontal="center"/>
    </xf>
    <xf numFmtId="0" fontId="8" fillId="0" borderId="75" xfId="5" applyFont="1" applyBorder="1" applyAlignment="1">
      <alignment horizontal="center" vertical="center"/>
    </xf>
    <xf numFmtId="0" fontId="9" fillId="0" borderId="77" xfId="5" applyFont="1" applyBorder="1" applyAlignment="1">
      <alignment horizontal="center" vertical="center"/>
    </xf>
    <xf numFmtId="0" fontId="9" fillId="0" borderId="79" xfId="5" applyFont="1" applyBorder="1" applyAlignment="1">
      <alignment horizontal="center" vertical="center"/>
    </xf>
    <xf numFmtId="0" fontId="9" fillId="0" borderId="80" xfId="5" applyFont="1" applyBorder="1" applyAlignment="1">
      <alignment horizontal="center" vertical="center"/>
    </xf>
    <xf numFmtId="0" fontId="9" fillId="0" borderId="81" xfId="5" applyFont="1" applyBorder="1" applyAlignment="1">
      <alignment horizontal="center" vertical="center"/>
    </xf>
    <xf numFmtId="0" fontId="9" fillId="0" borderId="82" xfId="5" applyFont="1" applyBorder="1" applyAlignment="1">
      <alignment horizontal="center" vertical="center"/>
    </xf>
    <xf numFmtId="0" fontId="9" fillId="0" borderId="83" xfId="5" applyFont="1" applyBorder="1" applyAlignment="1">
      <alignment horizontal="center" vertical="center"/>
    </xf>
    <xf numFmtId="0" fontId="9" fillId="0" borderId="84" xfId="5" applyFont="1" applyBorder="1" applyAlignment="1">
      <alignment horizontal="center" vertical="center"/>
    </xf>
    <xf numFmtId="0" fontId="40" fillId="0" borderId="101" xfId="6" applyFont="1" applyBorder="1" applyAlignment="1">
      <alignment horizontal="left" vertical="center" indent="1"/>
    </xf>
    <xf numFmtId="0" fontId="40" fillId="0" borderId="17" xfId="6" applyFont="1" applyBorder="1" applyAlignment="1">
      <alignment horizontal="left" vertical="center" indent="1"/>
    </xf>
    <xf numFmtId="0" fontId="40" fillId="0" borderId="18" xfId="6" applyFont="1" applyBorder="1" applyAlignment="1">
      <alignment horizontal="left" vertical="center" indent="1"/>
    </xf>
    <xf numFmtId="0" fontId="40" fillId="0" borderId="108" xfId="6" applyFont="1" applyBorder="1" applyAlignment="1">
      <alignment horizontal="left" vertical="center" indent="1"/>
    </xf>
    <xf numFmtId="0" fontId="40" fillId="0" borderId="109" xfId="6" applyFont="1" applyBorder="1" applyAlignment="1">
      <alignment horizontal="left" vertical="center" indent="1"/>
    </xf>
    <xf numFmtId="0" fontId="40" fillId="0" borderId="110" xfId="6" applyFont="1" applyBorder="1" applyAlignment="1">
      <alignment horizontal="left" vertical="center" indent="1"/>
    </xf>
    <xf numFmtId="0" fontId="39" fillId="0" borderId="111" xfId="6" applyFont="1" applyBorder="1" applyAlignment="1">
      <alignment horizontal="center" vertical="center" wrapText="1"/>
    </xf>
    <xf numFmtId="0" fontId="3" fillId="0" borderId="60" xfId="3" applyBorder="1" applyAlignment="1">
      <alignment horizontal="center" vertical="center" wrapText="1"/>
    </xf>
    <xf numFmtId="0" fontId="3" fillId="0" borderId="112" xfId="3" applyBorder="1" applyAlignment="1">
      <alignment horizontal="center" vertical="center" wrapText="1"/>
    </xf>
    <xf numFmtId="0" fontId="40" fillId="0" borderId="113" xfId="6" applyFont="1" applyBorder="1" applyAlignment="1">
      <alignment horizontal="center" vertical="center"/>
    </xf>
    <xf numFmtId="0" fontId="40" fillId="0" borderId="94" xfId="6" applyFont="1" applyBorder="1" applyAlignment="1">
      <alignment horizontal="center" vertical="center"/>
    </xf>
    <xf numFmtId="0" fontId="40" fillId="0" borderId="93" xfId="6" applyFont="1" applyBorder="1" applyAlignment="1">
      <alignment horizontal="center" vertical="center"/>
    </xf>
    <xf numFmtId="0" fontId="40" fillId="0" borderId="95" xfId="6" applyFont="1" applyBorder="1" applyAlignment="1">
      <alignment horizontal="center" vertical="center"/>
    </xf>
    <xf numFmtId="0" fontId="3" fillId="0" borderId="94" xfId="3" applyBorder="1" applyAlignment="1">
      <alignment horizontal="center" vertical="center"/>
    </xf>
    <xf numFmtId="0" fontId="3" fillId="0" borderId="95" xfId="3" applyBorder="1" applyAlignment="1">
      <alignment horizontal="center" vertical="center"/>
    </xf>
    <xf numFmtId="0" fontId="40" fillId="0" borderId="114" xfId="6" applyFont="1" applyBorder="1" applyAlignment="1">
      <alignment horizontal="left" vertical="center" indent="1"/>
    </xf>
    <xf numFmtId="0" fontId="40" fillId="0" borderId="41" xfId="6" applyFont="1" applyBorder="1" applyAlignment="1">
      <alignment horizontal="left" vertical="center" indent="1"/>
    </xf>
    <xf numFmtId="0" fontId="40" fillId="0" borderId="42" xfId="6" applyFont="1" applyBorder="1" applyAlignment="1">
      <alignment horizontal="left" vertical="center" indent="1"/>
    </xf>
    <xf numFmtId="0" fontId="54" fillId="0" borderId="0" xfId="6" applyFont="1" applyAlignment="1">
      <alignment horizontal="center" vertical="center"/>
    </xf>
    <xf numFmtId="0" fontId="36" fillId="0" borderId="7" xfId="8" applyFont="1" applyBorder="1" applyAlignment="1">
      <alignment vertical="center"/>
    </xf>
    <xf numFmtId="0" fontId="55" fillId="0" borderId="7" xfId="6" applyFont="1" applyBorder="1" applyAlignment="1">
      <alignment vertical="center"/>
    </xf>
    <xf numFmtId="0" fontId="56" fillId="0" borderId="7" xfId="3" applyFont="1" applyBorder="1">
      <alignment vertical="center"/>
    </xf>
    <xf numFmtId="0" fontId="37" fillId="0" borderId="102" xfId="6" applyFont="1" applyBorder="1" applyAlignment="1">
      <alignment horizontal="center" vertical="center"/>
    </xf>
    <xf numFmtId="0" fontId="37" fillId="0" borderId="103" xfId="6" applyFont="1" applyBorder="1" applyAlignment="1">
      <alignment horizontal="center" vertical="center"/>
    </xf>
    <xf numFmtId="0" fontId="37" fillId="0" borderId="104" xfId="6" applyFont="1" applyBorder="1" applyAlignment="1">
      <alignment horizontal="center" vertical="center"/>
    </xf>
    <xf numFmtId="0" fontId="37" fillId="0" borderId="105" xfId="6" applyFont="1" applyBorder="1" applyAlignment="1">
      <alignment horizontal="center" vertical="center"/>
    </xf>
    <xf numFmtId="0" fontId="37" fillId="0" borderId="106" xfId="6" applyFont="1" applyBorder="1" applyAlignment="1">
      <alignment horizontal="center" vertical="center"/>
    </xf>
    <xf numFmtId="0" fontId="37" fillId="0" borderId="107" xfId="6" applyFont="1" applyBorder="1" applyAlignment="1">
      <alignment horizontal="center" vertical="center"/>
    </xf>
    <xf numFmtId="179" fontId="0" fillId="2" borderId="115" xfId="0" applyNumberFormat="1" applyFill="1" applyBorder="1" applyAlignment="1">
      <alignment horizontal="center" vertical="center"/>
    </xf>
    <xf numFmtId="179" fontId="0" fillId="2" borderId="116" xfId="0" applyNumberFormat="1" applyFill="1" applyBorder="1" applyAlignment="1">
      <alignment horizontal="center" vertical="center" wrapText="1"/>
    </xf>
    <xf numFmtId="179" fontId="0" fillId="2" borderId="5" xfId="0" applyNumberFormat="1" applyFill="1" applyBorder="1" applyAlignment="1">
      <alignment horizontal="center" vertical="center" wrapText="1"/>
    </xf>
    <xf numFmtId="179" fontId="0" fillId="2" borderId="117" xfId="0" applyNumberFormat="1" applyFill="1" applyBorder="1" applyAlignment="1">
      <alignment horizontal="center" vertical="center"/>
    </xf>
    <xf numFmtId="179" fontId="0" fillId="2" borderId="2" xfId="0" applyNumberFormat="1" applyFill="1" applyBorder="1" applyAlignment="1">
      <alignment horizontal="center" vertical="center"/>
    </xf>
    <xf numFmtId="179" fontId="0" fillId="2" borderId="1" xfId="0" applyNumberFormat="1" applyFill="1" applyBorder="1" applyAlignment="1">
      <alignment horizontal="center" vertical="center"/>
    </xf>
    <xf numFmtId="4" fontId="45" fillId="0" borderId="1" xfId="0" applyNumberFormat="1" applyFont="1" applyBorder="1" applyAlignment="1">
      <alignment horizontal="center" vertical="center" wrapText="1"/>
    </xf>
    <xf numFmtId="4" fontId="47" fillId="0" borderId="1" xfId="0" applyNumberFormat="1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3" fillId="0" borderId="118" xfId="0" applyFont="1" applyBorder="1" applyAlignment="1">
      <alignment horizontal="center" vertical="center" wrapText="1"/>
    </xf>
    <xf numFmtId="0" fontId="43" fillId="0" borderId="119" xfId="0" applyFont="1" applyBorder="1" applyAlignment="1">
      <alignment horizontal="center" vertical="center" wrapText="1"/>
    </xf>
    <xf numFmtId="4" fontId="44" fillId="0" borderId="1" xfId="0" applyNumberFormat="1" applyFont="1" applyBorder="1" applyAlignment="1">
      <alignment horizontal="center" vertical="center" wrapText="1"/>
    </xf>
    <xf numFmtId="0" fontId="52" fillId="0" borderId="1" xfId="0" applyFont="1" applyBorder="1" applyAlignment="1">
      <alignment horizontal="center" vertical="center" wrapText="1"/>
    </xf>
    <xf numFmtId="4" fontId="52" fillId="0" borderId="1" xfId="0" applyNumberFormat="1" applyFont="1" applyBorder="1" applyAlignment="1">
      <alignment horizontal="center" vertical="center" wrapText="1"/>
    </xf>
    <xf numFmtId="4" fontId="58" fillId="0" borderId="1" xfId="0" applyNumberFormat="1" applyFont="1" applyBorder="1" applyAlignment="1">
      <alignment horizontal="center" vertical="center" wrapText="1"/>
    </xf>
    <xf numFmtId="197" fontId="43" fillId="0" borderId="1" xfId="0" applyNumberFormat="1" applyFont="1" applyBorder="1" applyAlignment="1">
      <alignment horizontal="center" vertical="center" wrapText="1"/>
    </xf>
    <xf numFmtId="0" fontId="51" fillId="0" borderId="127" xfId="0" applyFont="1" applyBorder="1" applyAlignment="1">
      <alignment horizontal="center" vertical="center" wrapText="1"/>
    </xf>
    <xf numFmtId="0" fontId="51" fillId="0" borderId="120" xfId="0" applyFont="1" applyBorder="1" applyAlignment="1">
      <alignment horizontal="center" vertical="center" wrapText="1"/>
    </xf>
    <xf numFmtId="4" fontId="57" fillId="0" borderId="127" xfId="0" applyNumberFormat="1" applyFont="1" applyBorder="1" applyAlignment="1">
      <alignment horizontal="center" vertical="center" wrapText="1"/>
    </xf>
    <xf numFmtId="4" fontId="57" fillId="0" borderId="120" xfId="0" applyNumberFormat="1" applyFont="1" applyBorder="1" applyAlignment="1">
      <alignment horizontal="center" vertical="center" wrapText="1"/>
    </xf>
    <xf numFmtId="0" fontId="51" fillId="0" borderId="121" xfId="0" applyFont="1" applyBorder="1" applyAlignment="1">
      <alignment horizontal="center" vertical="center" wrapText="1"/>
    </xf>
    <xf numFmtId="4" fontId="57" fillId="0" borderId="121" xfId="0" applyNumberFormat="1" applyFont="1" applyBorder="1" applyAlignment="1">
      <alignment horizontal="center" vertical="center" wrapText="1"/>
    </xf>
    <xf numFmtId="0" fontId="43" fillId="0" borderId="121" xfId="0" applyFont="1" applyBorder="1" applyAlignment="1">
      <alignment horizontal="center" vertical="center" wrapText="1"/>
    </xf>
    <xf numFmtId="0" fontId="43" fillId="0" borderId="120" xfId="0" applyFont="1" applyBorder="1" applyAlignment="1">
      <alignment horizontal="center" vertical="center" wrapText="1"/>
    </xf>
    <xf numFmtId="4" fontId="44" fillId="0" borderId="121" xfId="0" applyNumberFormat="1" applyFont="1" applyBorder="1" applyAlignment="1">
      <alignment horizontal="center" vertical="center" wrapText="1"/>
    </xf>
    <xf numFmtId="4" fontId="44" fillId="0" borderId="120" xfId="0" applyNumberFormat="1" applyFont="1" applyBorder="1" applyAlignment="1">
      <alignment horizontal="center" vertical="center" wrapText="1"/>
    </xf>
    <xf numFmtId="0" fontId="43" fillId="0" borderId="122" xfId="0" applyFont="1" applyBorder="1" applyAlignment="1">
      <alignment horizontal="center" vertical="center" wrapText="1"/>
    </xf>
    <xf numFmtId="4" fontId="44" fillId="0" borderId="125" xfId="0" applyNumberFormat="1" applyFont="1" applyBorder="1" applyAlignment="1">
      <alignment horizontal="center" vertical="center" wrapText="1"/>
    </xf>
    <xf numFmtId="4" fontId="44" fillId="0" borderId="126" xfId="0" applyNumberFormat="1" applyFont="1" applyBorder="1" applyAlignment="1">
      <alignment horizontal="center" vertical="center" wrapText="1"/>
    </xf>
  </cellXfs>
  <cellStyles count="9">
    <cellStyle name="쉼표 [0]" xfId="1" builtinId="6"/>
    <cellStyle name="쉼표 [0] 2" xfId="2"/>
    <cellStyle name="표준" xfId="0" builtinId="0"/>
    <cellStyle name="표준 2" xfId="3"/>
    <cellStyle name="표준_송현배수지P_일위대가" xfId="4"/>
    <cellStyle name="표준_송현배수지P_일위대가_길상배수관확장설계서" xfId="5"/>
    <cellStyle name="표준_인하로_원가계산서(최종)_간석초_설계갑지(최종)" xfId="6"/>
    <cellStyle name="표준_인하로_원가계산서(최종)_마전제5호공원_설계갑지(최종_일상감사수정)" xfId="7"/>
    <cellStyle name="표준_해사고교_원가계산서(최종)_간석초_설계갑지(최종)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N8" sqref="N8"/>
    </sheetView>
  </sheetViews>
  <sheetFormatPr defaultRowHeight="10.5"/>
  <cols>
    <col min="8" max="8" width="11.6640625" bestFit="1" customWidth="1"/>
  </cols>
  <sheetData>
    <row r="1" spans="1:28" ht="39" customHeight="1">
      <c r="A1" s="226" t="s">
        <v>106</v>
      </c>
      <c r="B1" s="190"/>
      <c r="C1" s="228"/>
      <c r="D1" s="229"/>
      <c r="E1" s="230"/>
      <c r="F1" s="189" t="s">
        <v>107</v>
      </c>
      <c r="G1" s="190"/>
      <c r="H1" s="228"/>
      <c r="I1" s="229"/>
      <c r="J1" s="230"/>
      <c r="K1" s="189" t="s">
        <v>108</v>
      </c>
      <c r="L1" s="190"/>
      <c r="M1" s="228"/>
      <c r="N1" s="229"/>
      <c r="O1" s="230"/>
      <c r="P1" s="189" t="s">
        <v>109</v>
      </c>
      <c r="Q1" s="190"/>
      <c r="R1" s="193"/>
      <c r="S1" s="194"/>
      <c r="T1" s="195"/>
      <c r="U1" s="211" t="s">
        <v>110</v>
      </c>
      <c r="V1" s="212"/>
      <c r="W1" s="215" t="s">
        <v>201</v>
      </c>
      <c r="X1" s="216"/>
      <c r="Y1" s="216"/>
      <c r="Z1" s="216"/>
      <c r="AA1" s="216"/>
      <c r="AB1" s="217"/>
    </row>
    <row r="2" spans="1:28" ht="39" customHeight="1" thickBot="1">
      <c r="A2" s="227"/>
      <c r="B2" s="192"/>
      <c r="C2" s="231"/>
      <c r="D2" s="232"/>
      <c r="E2" s="233"/>
      <c r="F2" s="191"/>
      <c r="G2" s="192"/>
      <c r="H2" s="231"/>
      <c r="I2" s="232"/>
      <c r="J2" s="233"/>
      <c r="K2" s="191"/>
      <c r="L2" s="192"/>
      <c r="M2" s="231"/>
      <c r="N2" s="232"/>
      <c r="O2" s="233"/>
      <c r="P2" s="191"/>
      <c r="Q2" s="192"/>
      <c r="R2" s="196"/>
      <c r="S2" s="197"/>
      <c r="T2" s="198"/>
      <c r="U2" s="213"/>
      <c r="V2" s="214"/>
      <c r="W2" s="218"/>
      <c r="X2" s="219"/>
      <c r="Y2" s="219"/>
      <c r="Z2" s="219"/>
      <c r="AA2" s="219"/>
      <c r="AB2" s="220"/>
    </row>
    <row r="3" spans="1:28" ht="15.75" thickTop="1">
      <c r="A3" s="221"/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2"/>
      <c r="AB3" s="223"/>
    </row>
    <row r="4" spans="1:28" ht="47.25">
      <c r="A4" s="104"/>
      <c r="B4" s="105"/>
      <c r="C4" s="105"/>
      <c r="D4" s="105"/>
      <c r="E4" s="105"/>
      <c r="F4" s="224" t="s">
        <v>111</v>
      </c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5"/>
      <c r="T4" s="225"/>
      <c r="U4" s="225"/>
      <c r="V4" s="225"/>
      <c r="W4" s="225"/>
      <c r="X4" s="105"/>
      <c r="Y4" s="105"/>
      <c r="Z4" s="105"/>
      <c r="AA4" s="105"/>
      <c r="AB4" s="106"/>
    </row>
    <row r="5" spans="1:28" ht="15">
      <c r="A5" s="104"/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6"/>
    </row>
    <row r="6" spans="1:28" ht="31.5">
      <c r="A6" s="104"/>
      <c r="B6" s="199" t="s">
        <v>203</v>
      </c>
      <c r="C6" s="200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106"/>
    </row>
    <row r="7" spans="1:28" ht="20.25">
      <c r="A7" s="104"/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6"/>
    </row>
    <row r="8" spans="1:28" ht="20.25">
      <c r="A8" s="104"/>
      <c r="B8" s="107"/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6"/>
    </row>
    <row r="9" spans="1:28" ht="18.75">
      <c r="A9" s="104"/>
      <c r="B9" s="105"/>
      <c r="C9" s="105"/>
      <c r="D9" s="105"/>
      <c r="E9" s="162" t="s">
        <v>197</v>
      </c>
      <c r="F9" s="158"/>
      <c r="G9" s="158"/>
      <c r="H9" s="161" t="s">
        <v>198</v>
      </c>
      <c r="I9" s="166"/>
      <c r="J9" s="161"/>
      <c r="K9" s="165"/>
      <c r="L9" s="165"/>
      <c r="M9" s="163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5"/>
      <c r="AA9" s="105"/>
      <c r="AB9" s="106"/>
    </row>
    <row r="10" spans="1:28" ht="18.75">
      <c r="A10" s="104"/>
      <c r="B10" s="105"/>
      <c r="C10" s="105"/>
      <c r="D10" s="105"/>
      <c r="E10" s="162"/>
      <c r="F10" s="158"/>
      <c r="G10" s="158"/>
      <c r="H10" s="161"/>
      <c r="I10" s="166"/>
      <c r="J10" s="161"/>
      <c r="K10" s="165"/>
      <c r="L10" s="165"/>
      <c r="M10" s="163"/>
      <c r="N10" s="105"/>
      <c r="O10" s="105"/>
      <c r="P10" s="105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6"/>
    </row>
    <row r="11" spans="1:28" ht="18.75">
      <c r="A11" s="104"/>
      <c r="B11" s="105"/>
      <c r="C11" s="105"/>
      <c r="D11" s="105"/>
      <c r="E11" s="162" t="s">
        <v>199</v>
      </c>
      <c r="F11" s="164"/>
      <c r="G11" s="164"/>
      <c r="H11" s="162" t="s">
        <v>200</v>
      </c>
      <c r="I11" s="162"/>
      <c r="J11" s="162"/>
      <c r="K11" s="162"/>
      <c r="L11" s="162"/>
      <c r="M11" s="164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6"/>
    </row>
    <row r="12" spans="1:28" ht="18.75">
      <c r="A12" s="104"/>
      <c r="B12" s="105"/>
      <c r="C12" s="105"/>
      <c r="D12" s="105"/>
      <c r="E12" s="162"/>
      <c r="F12" s="158"/>
      <c r="G12" s="158"/>
      <c r="H12" s="161"/>
      <c r="I12" s="161"/>
      <c r="J12" s="161"/>
      <c r="K12" s="165"/>
      <c r="L12" s="165"/>
      <c r="M12" s="163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6"/>
    </row>
    <row r="13" spans="1:28" ht="18.75">
      <c r="A13" s="104"/>
      <c r="B13" s="105"/>
      <c r="C13" s="105"/>
      <c r="D13" s="105"/>
      <c r="E13" s="162" t="s">
        <v>120</v>
      </c>
      <c r="F13" s="158"/>
      <c r="G13" s="158"/>
      <c r="H13" s="159" t="s">
        <v>202</v>
      </c>
      <c r="I13" s="161"/>
      <c r="J13" s="161"/>
      <c r="K13" s="165"/>
      <c r="L13" s="165"/>
      <c r="M13" s="165"/>
      <c r="N13" s="105"/>
      <c r="O13" s="105"/>
      <c r="P13" s="110"/>
      <c r="Q13" s="109"/>
      <c r="R13" s="109"/>
      <c r="S13" s="109"/>
      <c r="T13" s="109"/>
      <c r="U13" s="109"/>
      <c r="V13" s="105"/>
      <c r="W13" s="105"/>
      <c r="X13" s="105"/>
      <c r="Y13" s="105"/>
      <c r="Z13" s="105"/>
      <c r="AA13" s="105"/>
      <c r="AB13" s="106"/>
    </row>
    <row r="14" spans="1:28" ht="18.75">
      <c r="A14" s="104"/>
      <c r="B14" s="105"/>
      <c r="C14" s="105"/>
      <c r="D14" s="105"/>
      <c r="E14" s="162"/>
      <c r="F14" s="160"/>
      <c r="G14" s="158"/>
      <c r="H14" s="167"/>
      <c r="I14" s="161"/>
      <c r="J14" s="161"/>
      <c r="K14" s="165"/>
      <c r="L14" s="165"/>
      <c r="M14" s="165"/>
      <c r="N14" s="105"/>
      <c r="O14" s="105"/>
      <c r="P14" s="110"/>
      <c r="Q14" s="109"/>
      <c r="R14" s="109"/>
      <c r="S14" s="109"/>
      <c r="T14" s="109"/>
      <c r="U14" s="109"/>
      <c r="V14" s="105"/>
      <c r="W14" s="105"/>
      <c r="X14" s="105"/>
      <c r="Y14" s="105"/>
      <c r="Z14" s="105"/>
      <c r="AA14" s="105"/>
      <c r="AB14" s="106"/>
    </row>
    <row r="15" spans="1:28" ht="18.75">
      <c r="A15" s="104"/>
      <c r="B15" s="105"/>
      <c r="C15" s="105"/>
      <c r="D15" s="105"/>
      <c r="E15" s="162"/>
      <c r="F15" s="160"/>
      <c r="G15" s="158"/>
      <c r="H15" s="158"/>
      <c r="I15" s="158"/>
      <c r="J15" s="158"/>
      <c r="K15" s="163"/>
      <c r="L15" s="163"/>
      <c r="M15" s="163"/>
      <c r="N15" s="105"/>
      <c r="O15" s="105"/>
      <c r="P15" s="110"/>
      <c r="Q15" s="109"/>
      <c r="R15" s="109"/>
      <c r="S15" s="109"/>
      <c r="T15" s="109"/>
      <c r="U15" s="109"/>
      <c r="V15" s="105"/>
      <c r="W15" s="105"/>
      <c r="X15" s="105"/>
      <c r="Y15" s="105"/>
      <c r="Z15" s="105"/>
      <c r="AA15" s="105"/>
      <c r="AB15" s="106"/>
    </row>
    <row r="16" spans="1:28" ht="16.5">
      <c r="A16" s="111"/>
      <c r="B16" s="108"/>
      <c r="C16" s="108"/>
      <c r="D16" s="108"/>
      <c r="E16" s="110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12"/>
    </row>
    <row r="17" spans="1:28" ht="35.25" customHeight="1">
      <c r="A17" s="111"/>
      <c r="B17" s="108"/>
      <c r="C17" s="108"/>
      <c r="D17" s="108"/>
      <c r="E17" s="108"/>
      <c r="F17" s="201" t="s">
        <v>112</v>
      </c>
      <c r="G17" s="202"/>
      <c r="H17" s="202"/>
      <c r="I17" s="203"/>
      <c r="J17" s="204" t="s">
        <v>113</v>
      </c>
      <c r="K17" s="202"/>
      <c r="L17" s="202"/>
      <c r="M17" s="202"/>
      <c r="N17" s="202"/>
      <c r="O17" s="202"/>
      <c r="P17" s="202"/>
      <c r="Q17" s="202"/>
      <c r="R17" s="202"/>
      <c r="S17" s="202"/>
      <c r="T17" s="202"/>
      <c r="U17" s="202"/>
      <c r="V17" s="202"/>
      <c r="W17" s="203"/>
      <c r="X17" s="108"/>
      <c r="Y17" s="108"/>
      <c r="Z17" s="108"/>
      <c r="AA17" s="108"/>
      <c r="AB17" s="112"/>
    </row>
    <row r="18" spans="1:28" ht="35.25" customHeight="1">
      <c r="A18" s="111"/>
      <c r="B18" s="108"/>
      <c r="C18" s="108"/>
      <c r="D18" s="108"/>
      <c r="E18" s="108"/>
      <c r="F18" s="205" t="s">
        <v>114</v>
      </c>
      <c r="G18" s="206"/>
      <c r="H18" s="206"/>
      <c r="I18" s="207"/>
      <c r="J18" s="113" t="s">
        <v>115</v>
      </c>
      <c r="K18" s="208">
        <f>원가계산서!E31</f>
        <v>0</v>
      </c>
      <c r="L18" s="208"/>
      <c r="M18" s="208"/>
      <c r="N18" s="208"/>
      <c r="O18" s="209">
        <f>K18</f>
        <v>0</v>
      </c>
      <c r="P18" s="209"/>
      <c r="Q18" s="209"/>
      <c r="R18" s="209"/>
      <c r="S18" s="209"/>
      <c r="T18" s="209"/>
      <c r="U18" s="209"/>
      <c r="V18" s="209"/>
      <c r="W18" s="210"/>
      <c r="X18" s="108"/>
      <c r="Y18" s="108"/>
      <c r="Z18" s="108"/>
      <c r="AA18" s="108"/>
      <c r="AB18" s="112"/>
    </row>
    <row r="19" spans="1:28" ht="35.25" customHeight="1">
      <c r="A19" s="111"/>
      <c r="B19" s="108"/>
      <c r="C19" s="108"/>
      <c r="D19" s="108"/>
      <c r="E19" s="108"/>
      <c r="F19" s="168" t="s">
        <v>116</v>
      </c>
      <c r="G19" s="171" t="s">
        <v>117</v>
      </c>
      <c r="H19" s="172"/>
      <c r="I19" s="173"/>
      <c r="J19" s="114" t="s">
        <v>115</v>
      </c>
      <c r="K19" s="174">
        <f>원가계산서!E28</f>
        <v>0</v>
      </c>
      <c r="L19" s="174"/>
      <c r="M19" s="174"/>
      <c r="N19" s="174"/>
      <c r="O19" s="175">
        <f>K19</f>
        <v>0</v>
      </c>
      <c r="P19" s="176"/>
      <c r="Q19" s="176"/>
      <c r="R19" s="176"/>
      <c r="S19" s="176"/>
      <c r="T19" s="176"/>
      <c r="U19" s="176"/>
      <c r="V19" s="176"/>
      <c r="W19" s="177"/>
      <c r="X19" s="108"/>
      <c r="Y19" s="108"/>
      <c r="Z19" s="108"/>
      <c r="AA19" s="108"/>
      <c r="AB19" s="112"/>
    </row>
    <row r="20" spans="1:28" ht="35.25" customHeight="1">
      <c r="A20" s="111"/>
      <c r="B20" s="108"/>
      <c r="C20" s="108"/>
      <c r="D20" s="108"/>
      <c r="E20" s="108"/>
      <c r="F20" s="169"/>
      <c r="G20" s="178" t="s">
        <v>118</v>
      </c>
      <c r="H20" s="179"/>
      <c r="I20" s="180"/>
      <c r="J20" s="115" t="s">
        <v>115</v>
      </c>
      <c r="K20" s="181">
        <f>원가계산서!E29</f>
        <v>0</v>
      </c>
      <c r="L20" s="181"/>
      <c r="M20" s="181"/>
      <c r="N20" s="181"/>
      <c r="O20" s="175">
        <f>K20</f>
        <v>0</v>
      </c>
      <c r="P20" s="176"/>
      <c r="Q20" s="176"/>
      <c r="R20" s="176"/>
      <c r="S20" s="176"/>
      <c r="T20" s="176"/>
      <c r="U20" s="176"/>
      <c r="V20" s="176"/>
      <c r="W20" s="177"/>
      <c r="X20" s="108"/>
      <c r="Y20" s="108"/>
      <c r="Z20" s="108"/>
      <c r="AA20" s="108"/>
      <c r="AB20" s="112"/>
    </row>
    <row r="21" spans="1:28" ht="35.25" customHeight="1">
      <c r="A21" s="111"/>
      <c r="B21" s="108"/>
      <c r="C21" s="108"/>
      <c r="D21" s="108"/>
      <c r="E21" s="108"/>
      <c r="F21" s="170"/>
      <c r="G21" s="182" t="s">
        <v>119</v>
      </c>
      <c r="H21" s="183"/>
      <c r="I21" s="184"/>
      <c r="J21" s="116" t="s">
        <v>115</v>
      </c>
      <c r="K21" s="185">
        <f>K18</f>
        <v>0</v>
      </c>
      <c r="L21" s="185"/>
      <c r="M21" s="185"/>
      <c r="N21" s="185"/>
      <c r="O21" s="186">
        <f>K21</f>
        <v>0</v>
      </c>
      <c r="P21" s="187"/>
      <c r="Q21" s="187"/>
      <c r="R21" s="187"/>
      <c r="S21" s="187"/>
      <c r="T21" s="187"/>
      <c r="U21" s="187"/>
      <c r="V21" s="187"/>
      <c r="W21" s="188"/>
      <c r="X21" s="108"/>
      <c r="Y21" s="108"/>
      <c r="Z21" s="108"/>
      <c r="AA21" s="108"/>
      <c r="AB21" s="112"/>
    </row>
    <row r="22" spans="1:28" ht="15.75">
      <c r="A22" s="111"/>
      <c r="B22" s="108"/>
      <c r="C22" s="108"/>
      <c r="D22" s="108"/>
      <c r="E22" s="108"/>
      <c r="F22" s="117"/>
      <c r="G22" s="118"/>
      <c r="H22" s="105"/>
      <c r="I22" s="105"/>
      <c r="J22" s="118"/>
      <c r="K22" s="119"/>
      <c r="L22" s="119"/>
      <c r="M22" s="119"/>
      <c r="N22" s="119"/>
      <c r="O22" s="120"/>
      <c r="P22" s="121"/>
      <c r="Q22" s="121"/>
      <c r="R22" s="121"/>
      <c r="S22" s="121"/>
      <c r="T22" s="121"/>
      <c r="U22" s="121"/>
      <c r="V22" s="121"/>
      <c r="W22" s="121"/>
      <c r="X22" s="108"/>
      <c r="Y22" s="108"/>
      <c r="Z22" s="108"/>
      <c r="AA22" s="108"/>
      <c r="AB22" s="112"/>
    </row>
    <row r="23" spans="1:28" ht="15.75" thickBot="1">
      <c r="A23" s="122"/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123"/>
      <c r="V23" s="123"/>
      <c r="W23" s="123"/>
      <c r="X23" s="123"/>
      <c r="Y23" s="123"/>
      <c r="Z23" s="123"/>
      <c r="AA23" s="123"/>
      <c r="AB23" s="124"/>
    </row>
  </sheetData>
  <mergeCells count="28">
    <mergeCell ref="A3:AB3"/>
    <mergeCell ref="F4:W4"/>
    <mergeCell ref="A1:B2"/>
    <mergeCell ref="C1:E2"/>
    <mergeCell ref="F1:G2"/>
    <mergeCell ref="H1:J2"/>
    <mergeCell ref="K1:L2"/>
    <mergeCell ref="M1:O2"/>
    <mergeCell ref="P1:Q2"/>
    <mergeCell ref="R1:T2"/>
    <mergeCell ref="B6:AA6"/>
    <mergeCell ref="F17:I17"/>
    <mergeCell ref="J17:W17"/>
    <mergeCell ref="F18:I18"/>
    <mergeCell ref="K18:N18"/>
    <mergeCell ref="O18:W18"/>
    <mergeCell ref="U1:V2"/>
    <mergeCell ref="W1:AB2"/>
    <mergeCell ref="F19:F21"/>
    <mergeCell ref="G19:I19"/>
    <mergeCell ref="K19:N19"/>
    <mergeCell ref="O19:W19"/>
    <mergeCell ref="G20:I20"/>
    <mergeCell ref="K20:N20"/>
    <mergeCell ref="O20:W20"/>
    <mergeCell ref="G21:I21"/>
    <mergeCell ref="K21:N21"/>
    <mergeCell ref="O21:W21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D2" sqref="D2"/>
    </sheetView>
  </sheetViews>
  <sheetFormatPr defaultRowHeight="10.5"/>
  <cols>
    <col min="4" max="4" width="24.83203125" bestFit="1" customWidth="1"/>
    <col min="5" max="5" width="26.83203125" bestFit="1" customWidth="1"/>
    <col min="6" max="6" width="12.5" bestFit="1" customWidth="1"/>
    <col min="7" max="7" width="51.1640625" bestFit="1" customWidth="1"/>
    <col min="8" max="8" width="10" bestFit="1" customWidth="1"/>
    <col min="9" max="9" width="8.6640625" bestFit="1" customWidth="1"/>
  </cols>
  <sheetData>
    <row r="1" spans="1:11" ht="25.5">
      <c r="A1" s="252" t="s">
        <v>37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</row>
    <row r="2" spans="1:11" ht="17.25" thickBot="1">
      <c r="A2" s="253" t="s">
        <v>38</v>
      </c>
      <c r="B2" s="253"/>
      <c r="C2" s="11" t="s">
        <v>204</v>
      </c>
      <c r="D2" s="12"/>
      <c r="E2" s="13"/>
      <c r="F2" s="12"/>
      <c r="G2" s="12"/>
      <c r="H2" s="12"/>
      <c r="I2" s="254"/>
      <c r="J2" s="255"/>
      <c r="K2" s="255"/>
    </row>
    <row r="3" spans="1:11" ht="14.25" thickBot="1">
      <c r="A3" s="256" t="s">
        <v>39</v>
      </c>
      <c r="B3" s="257"/>
      <c r="C3" s="257" t="s">
        <v>36</v>
      </c>
      <c r="D3" s="258"/>
      <c r="E3" s="14" t="s">
        <v>40</v>
      </c>
      <c r="F3" s="15" t="s">
        <v>41</v>
      </c>
      <c r="G3" s="259" t="s">
        <v>42</v>
      </c>
      <c r="H3" s="260"/>
      <c r="I3" s="260"/>
      <c r="J3" s="261"/>
      <c r="K3" s="16" t="s">
        <v>43</v>
      </c>
    </row>
    <row r="4" spans="1:11" ht="14.25" thickTop="1">
      <c r="A4" s="240" t="s">
        <v>44</v>
      </c>
      <c r="B4" s="243" t="s">
        <v>20</v>
      </c>
      <c r="C4" s="17" t="s">
        <v>45</v>
      </c>
      <c r="D4" s="18" t="s">
        <v>46</v>
      </c>
      <c r="E4" s="19"/>
      <c r="F4" s="20"/>
      <c r="G4" s="21"/>
      <c r="H4" s="22"/>
      <c r="I4" s="23"/>
      <c r="J4" s="23"/>
      <c r="K4" s="24"/>
    </row>
    <row r="5" spans="1:11" ht="13.5">
      <c r="A5" s="241"/>
      <c r="B5" s="244"/>
      <c r="C5" s="25" t="s">
        <v>47</v>
      </c>
      <c r="D5" s="26" t="s">
        <v>48</v>
      </c>
      <c r="E5" s="27"/>
      <c r="F5" s="28"/>
      <c r="G5" s="29"/>
      <c r="H5" s="30"/>
      <c r="I5" s="30"/>
      <c r="J5" s="30"/>
      <c r="K5" s="31"/>
    </row>
    <row r="6" spans="1:11" ht="13.5">
      <c r="A6" s="241"/>
      <c r="B6" s="244"/>
      <c r="C6" s="32" t="s">
        <v>17</v>
      </c>
      <c r="D6" s="33" t="s">
        <v>49</v>
      </c>
      <c r="E6" s="34"/>
      <c r="F6" s="35"/>
      <c r="G6" s="36" t="s">
        <v>50</v>
      </c>
      <c r="H6" s="37"/>
      <c r="I6" s="37"/>
      <c r="J6" s="37"/>
      <c r="K6" s="38"/>
    </row>
    <row r="7" spans="1:11" ht="13.5">
      <c r="A7" s="241"/>
      <c r="B7" s="245" t="s">
        <v>28</v>
      </c>
      <c r="C7" s="39" t="s">
        <v>51</v>
      </c>
      <c r="D7" s="40" t="s">
        <v>52</v>
      </c>
      <c r="E7" s="41"/>
      <c r="F7" s="42"/>
      <c r="G7" s="43"/>
      <c r="H7" s="44"/>
      <c r="I7" s="44"/>
      <c r="J7" s="44"/>
      <c r="K7" s="45"/>
    </row>
    <row r="8" spans="1:11" ht="13.5">
      <c r="A8" s="241"/>
      <c r="B8" s="244"/>
      <c r="C8" s="25" t="s">
        <v>53</v>
      </c>
      <c r="D8" s="26" t="s">
        <v>54</v>
      </c>
      <c r="E8" s="27"/>
      <c r="F8" s="46">
        <v>0.184</v>
      </c>
      <c r="G8" s="47" t="s">
        <v>55</v>
      </c>
      <c r="H8" s="48">
        <f>F8</f>
        <v>0.184</v>
      </c>
      <c r="I8" s="48"/>
      <c r="J8" s="30"/>
      <c r="K8" s="31"/>
    </row>
    <row r="9" spans="1:11" ht="13.5">
      <c r="A9" s="241"/>
      <c r="B9" s="246"/>
      <c r="C9" s="49" t="s">
        <v>56</v>
      </c>
      <c r="D9" s="50" t="s">
        <v>57</v>
      </c>
      <c r="E9" s="51"/>
      <c r="F9" s="52"/>
      <c r="G9" s="53" t="s">
        <v>58</v>
      </c>
      <c r="H9" s="54"/>
      <c r="I9" s="54"/>
      <c r="J9" s="54"/>
      <c r="K9" s="55"/>
    </row>
    <row r="10" spans="1:11" ht="13.5">
      <c r="A10" s="241"/>
      <c r="B10" s="245" t="s">
        <v>59</v>
      </c>
      <c r="C10" s="56" t="s">
        <v>60</v>
      </c>
      <c r="D10" s="57" t="s">
        <v>61</v>
      </c>
      <c r="E10" s="58"/>
      <c r="F10" s="59"/>
      <c r="G10" s="60"/>
      <c r="H10" s="61"/>
      <c r="I10" s="61"/>
      <c r="J10" s="61"/>
      <c r="K10" s="62"/>
    </row>
    <row r="11" spans="1:11" ht="13.5">
      <c r="A11" s="241"/>
      <c r="B11" s="247"/>
      <c r="C11" s="25" t="s">
        <v>62</v>
      </c>
      <c r="D11" s="26" t="s">
        <v>63</v>
      </c>
      <c r="E11" s="27"/>
      <c r="F11" s="46">
        <v>3.56E-2</v>
      </c>
      <c r="G11" s="47" t="s">
        <v>64</v>
      </c>
      <c r="H11" s="48">
        <f>F11</f>
        <v>3.56E-2</v>
      </c>
      <c r="I11" s="48"/>
      <c r="J11" s="30"/>
      <c r="K11" s="31"/>
    </row>
    <row r="12" spans="1:11" ht="13.5">
      <c r="A12" s="241"/>
      <c r="B12" s="247"/>
      <c r="C12" s="56" t="s">
        <v>65</v>
      </c>
      <c r="D12" s="26" t="s">
        <v>66</v>
      </c>
      <c r="E12" s="27"/>
      <c r="F12" s="46">
        <v>1.01E-2</v>
      </c>
      <c r="G12" s="47" t="s">
        <v>67</v>
      </c>
      <c r="H12" s="48">
        <f>F12</f>
        <v>1.01E-2</v>
      </c>
      <c r="I12" s="48"/>
      <c r="J12" s="30"/>
      <c r="K12" s="31"/>
    </row>
    <row r="13" spans="1:11" ht="13.5">
      <c r="A13" s="241"/>
      <c r="B13" s="247"/>
      <c r="C13" s="25" t="s">
        <v>68</v>
      </c>
      <c r="D13" s="63" t="s">
        <v>69</v>
      </c>
      <c r="E13" s="27"/>
      <c r="F13" s="64">
        <v>3.5950000000000003E-2</v>
      </c>
      <c r="G13" s="47" t="s">
        <v>55</v>
      </c>
      <c r="H13" s="65">
        <f>F13</f>
        <v>3.5950000000000003E-2</v>
      </c>
      <c r="I13" s="66"/>
      <c r="J13" s="37"/>
      <c r="K13" s="67"/>
    </row>
    <row r="14" spans="1:11" ht="13.5">
      <c r="A14" s="241"/>
      <c r="B14" s="247"/>
      <c r="C14" s="56" t="s">
        <v>70</v>
      </c>
      <c r="D14" s="63" t="s">
        <v>71</v>
      </c>
      <c r="E14" s="27"/>
      <c r="F14" s="68">
        <v>0.13139999999999999</v>
      </c>
      <c r="G14" s="47" t="s">
        <v>72</v>
      </c>
      <c r="H14" s="48">
        <f>F14</f>
        <v>0.13139999999999999</v>
      </c>
      <c r="I14" s="66"/>
      <c r="J14" s="37"/>
      <c r="K14" s="67"/>
    </row>
    <row r="15" spans="1:11" ht="13.5">
      <c r="A15" s="241"/>
      <c r="B15" s="247"/>
      <c r="C15" s="25" t="s">
        <v>73</v>
      </c>
      <c r="D15" s="63" t="s">
        <v>74</v>
      </c>
      <c r="E15" s="27"/>
      <c r="F15" s="68">
        <v>4.7500000000000001E-2</v>
      </c>
      <c r="G15" s="47" t="s">
        <v>55</v>
      </c>
      <c r="H15" s="48">
        <f>F15</f>
        <v>4.7500000000000001E-2</v>
      </c>
      <c r="I15" s="66"/>
      <c r="J15" s="37"/>
      <c r="K15" s="67"/>
    </row>
    <row r="16" spans="1:11" ht="13.5">
      <c r="A16" s="241"/>
      <c r="B16" s="247"/>
      <c r="C16" s="25" t="s">
        <v>75</v>
      </c>
      <c r="D16" s="69" t="s">
        <v>76</v>
      </c>
      <c r="E16" s="27"/>
      <c r="F16" s="127">
        <v>2.07E-2</v>
      </c>
      <c r="G16" s="70" t="s">
        <v>77</v>
      </c>
      <c r="H16" s="71"/>
      <c r="I16" s="72"/>
      <c r="J16" s="73"/>
      <c r="K16" s="74"/>
    </row>
    <row r="17" spans="1:11" ht="13.5">
      <c r="A17" s="241"/>
      <c r="B17" s="247"/>
      <c r="C17" s="25" t="s">
        <v>78</v>
      </c>
      <c r="D17" s="26" t="s">
        <v>79</v>
      </c>
      <c r="E17" s="27"/>
      <c r="F17" s="46">
        <v>4.9000000000000002E-2</v>
      </c>
      <c r="G17" s="47" t="s">
        <v>80</v>
      </c>
      <c r="H17" s="72">
        <v>4.9000000000000002E-2</v>
      </c>
      <c r="I17" s="72"/>
      <c r="J17" s="75"/>
      <c r="K17" s="74"/>
    </row>
    <row r="18" spans="1:11" ht="13.5">
      <c r="A18" s="241"/>
      <c r="B18" s="247"/>
      <c r="C18" s="25" t="s">
        <v>81</v>
      </c>
      <c r="D18" s="63" t="s">
        <v>82</v>
      </c>
      <c r="E18" s="27"/>
      <c r="F18" s="46">
        <v>3.0000000000000001E-3</v>
      </c>
      <c r="G18" s="47" t="s">
        <v>83</v>
      </c>
      <c r="H18" s="72">
        <v>3.0000000000000001E-3</v>
      </c>
      <c r="I18" s="66"/>
      <c r="J18" s="75"/>
      <c r="K18" s="74"/>
    </row>
    <row r="19" spans="1:11" ht="13.5">
      <c r="A19" s="241"/>
      <c r="B19" s="247"/>
      <c r="C19" s="25" t="s">
        <v>145</v>
      </c>
      <c r="D19" s="63" t="s">
        <v>144</v>
      </c>
      <c r="E19" s="34"/>
      <c r="F19" s="68">
        <v>2.3E-2</v>
      </c>
      <c r="G19" s="47" t="s">
        <v>55</v>
      </c>
      <c r="H19" s="72">
        <f>F19</f>
        <v>2.3E-2</v>
      </c>
      <c r="I19" s="66"/>
      <c r="J19" s="75"/>
      <c r="K19" s="76"/>
    </row>
    <row r="20" spans="1:11" ht="13.5">
      <c r="A20" s="241"/>
      <c r="B20" s="247"/>
      <c r="C20" s="25" t="s">
        <v>146</v>
      </c>
      <c r="D20" s="63" t="s">
        <v>84</v>
      </c>
      <c r="E20" s="34"/>
      <c r="F20" s="64">
        <v>6.0000000000000002E-5</v>
      </c>
      <c r="G20" s="47" t="s">
        <v>67</v>
      </c>
      <c r="H20" s="65">
        <f>F20</f>
        <v>6.0000000000000002E-5</v>
      </c>
      <c r="I20" s="66"/>
      <c r="J20" s="75"/>
      <c r="K20" s="76"/>
    </row>
    <row r="21" spans="1:11" ht="13.5">
      <c r="A21" s="241"/>
      <c r="B21" s="247"/>
      <c r="C21" s="25" t="s">
        <v>147</v>
      </c>
      <c r="D21" s="63" t="s">
        <v>85</v>
      </c>
      <c r="E21" s="34"/>
      <c r="F21" s="68">
        <v>8.9999999999999998E-4</v>
      </c>
      <c r="G21" s="47" t="s">
        <v>67</v>
      </c>
      <c r="H21" s="48">
        <f>F21</f>
        <v>8.9999999999999998E-4</v>
      </c>
      <c r="I21" s="66"/>
      <c r="J21" s="75"/>
      <c r="K21" s="76"/>
    </row>
    <row r="22" spans="1:11" ht="13.5">
      <c r="A22" s="241"/>
      <c r="B22" s="247"/>
      <c r="C22" s="25" t="s">
        <v>148</v>
      </c>
      <c r="D22" s="63" t="s">
        <v>86</v>
      </c>
      <c r="E22" s="34"/>
      <c r="F22" s="68">
        <v>1.6000000000000001E-3</v>
      </c>
      <c r="G22" s="77" t="s">
        <v>83</v>
      </c>
      <c r="H22" s="72">
        <v>1.6000000000000001E-3</v>
      </c>
      <c r="I22" s="72"/>
      <c r="J22" s="75"/>
      <c r="K22" s="78"/>
    </row>
    <row r="23" spans="1:11" ht="13.5">
      <c r="A23" s="241"/>
      <c r="B23" s="248"/>
      <c r="C23" s="32" t="s">
        <v>87</v>
      </c>
      <c r="D23" s="33" t="s">
        <v>88</v>
      </c>
      <c r="E23" s="34"/>
      <c r="F23" s="79"/>
      <c r="G23" s="80"/>
      <c r="H23" s="81"/>
      <c r="I23" s="82"/>
      <c r="J23" s="82"/>
      <c r="K23" s="38"/>
    </row>
    <row r="24" spans="1:11" ht="13.5">
      <c r="A24" s="242"/>
      <c r="B24" s="83"/>
      <c r="C24" s="84" t="s">
        <v>89</v>
      </c>
      <c r="D24" s="84" t="s">
        <v>90</v>
      </c>
      <c r="E24" s="85"/>
      <c r="F24" s="86"/>
      <c r="G24" s="87" t="s">
        <v>91</v>
      </c>
      <c r="H24" s="88"/>
      <c r="I24" s="87"/>
      <c r="J24" s="87"/>
      <c r="K24" s="89"/>
    </row>
    <row r="25" spans="1:11" ht="13.5">
      <c r="A25" s="249" t="s">
        <v>92</v>
      </c>
      <c r="B25" s="250"/>
      <c r="C25" s="250"/>
      <c r="D25" s="251"/>
      <c r="E25" s="58"/>
      <c r="F25" s="90">
        <v>0.08</v>
      </c>
      <c r="G25" s="91" t="s">
        <v>93</v>
      </c>
      <c r="H25" s="92">
        <f>F25</f>
        <v>0.08</v>
      </c>
      <c r="I25" s="61"/>
      <c r="J25" s="61"/>
      <c r="K25" s="62"/>
    </row>
    <row r="26" spans="1:11" ht="13.5">
      <c r="A26" s="234" t="s">
        <v>94</v>
      </c>
      <c r="B26" s="235"/>
      <c r="C26" s="235"/>
      <c r="D26" s="236"/>
      <c r="E26" s="27"/>
      <c r="F26" s="93"/>
      <c r="G26" s="29" t="s">
        <v>95</v>
      </c>
      <c r="H26" s="30"/>
      <c r="I26" s="30"/>
      <c r="J26" s="94" t="s">
        <v>96</v>
      </c>
      <c r="K26" s="95"/>
    </row>
    <row r="27" spans="1:11" ht="13.5">
      <c r="A27" s="234" t="s">
        <v>97</v>
      </c>
      <c r="B27" s="235"/>
      <c r="C27" s="235"/>
      <c r="D27" s="236"/>
      <c r="E27" s="27"/>
      <c r="F27" s="46">
        <v>0.15</v>
      </c>
      <c r="G27" s="96" t="s">
        <v>98</v>
      </c>
      <c r="H27" s="30"/>
      <c r="I27" s="30"/>
      <c r="J27" s="97"/>
      <c r="K27" s="98"/>
    </row>
    <row r="28" spans="1:11" ht="13.5">
      <c r="A28" s="234" t="s">
        <v>99</v>
      </c>
      <c r="B28" s="235"/>
      <c r="C28" s="235"/>
      <c r="D28" s="236"/>
      <c r="E28" s="27"/>
      <c r="F28" s="93"/>
      <c r="G28" s="29" t="s">
        <v>100</v>
      </c>
      <c r="H28" s="30"/>
      <c r="I28" s="30"/>
      <c r="J28" s="97"/>
      <c r="K28" s="98"/>
    </row>
    <row r="29" spans="1:11" ht="13.5">
      <c r="A29" s="234" t="s">
        <v>101</v>
      </c>
      <c r="B29" s="235"/>
      <c r="C29" s="235"/>
      <c r="D29" s="236"/>
      <c r="E29" s="27"/>
      <c r="F29" s="46">
        <v>0.1</v>
      </c>
      <c r="G29" s="47" t="s">
        <v>102</v>
      </c>
      <c r="H29" s="30"/>
      <c r="I29" s="30"/>
      <c r="J29" s="30"/>
      <c r="K29" s="31"/>
    </row>
    <row r="30" spans="1:11" ht="13.5">
      <c r="A30" s="234" t="s">
        <v>103</v>
      </c>
      <c r="B30" s="235"/>
      <c r="C30" s="235"/>
      <c r="D30" s="236"/>
      <c r="E30" s="27"/>
      <c r="F30" s="93"/>
      <c r="G30" s="29" t="s">
        <v>104</v>
      </c>
      <c r="H30" s="30"/>
      <c r="I30" s="30"/>
      <c r="J30" s="30"/>
      <c r="K30" s="31"/>
    </row>
    <row r="31" spans="1:11" ht="14.25" thickBot="1">
      <c r="A31" s="237" t="s">
        <v>105</v>
      </c>
      <c r="B31" s="238"/>
      <c r="C31" s="238"/>
      <c r="D31" s="239"/>
      <c r="E31" s="99"/>
      <c r="F31" s="100"/>
      <c r="G31" s="101"/>
      <c r="H31" s="102"/>
      <c r="I31" s="102"/>
      <c r="J31" s="102"/>
      <c r="K31" s="103"/>
    </row>
  </sheetData>
  <mergeCells count="17">
    <mergeCell ref="A26:D26"/>
    <mergeCell ref="A1:K1"/>
    <mergeCell ref="A2:B2"/>
    <mergeCell ref="I2:K2"/>
    <mergeCell ref="A3:B3"/>
    <mergeCell ref="C3:D3"/>
    <mergeCell ref="G3:J3"/>
    <mergeCell ref="A27:D27"/>
    <mergeCell ref="A28:D28"/>
    <mergeCell ref="A29:D29"/>
    <mergeCell ref="A30:D30"/>
    <mergeCell ref="A31:D31"/>
    <mergeCell ref="A4:A24"/>
    <mergeCell ref="B4:B6"/>
    <mergeCell ref="B7:B9"/>
    <mergeCell ref="B10:B23"/>
    <mergeCell ref="A25:D25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8"/>
  <sheetViews>
    <sheetView workbookViewId="0">
      <selection activeCell="C8" sqref="C8"/>
    </sheetView>
  </sheetViews>
  <sheetFormatPr defaultRowHeight="18.399999999999999" customHeight="1"/>
  <cols>
    <col min="1" max="1" width="32" customWidth="1"/>
    <col min="2" max="2" width="27" customWidth="1"/>
    <col min="3" max="3" width="12.6640625" bestFit="1" customWidth="1"/>
    <col min="4" max="4" width="5" customWidth="1"/>
    <col min="5" max="5" width="12" customWidth="1"/>
    <col min="6" max="6" width="13" customWidth="1"/>
    <col min="7" max="7" width="11" customWidth="1"/>
    <col min="8" max="8" width="12" customWidth="1"/>
    <col min="9" max="9" width="11" customWidth="1"/>
    <col min="10" max="10" width="12" customWidth="1"/>
    <col min="11" max="11" width="11" customWidth="1"/>
    <col min="12" max="12" width="12" customWidth="1"/>
    <col min="13" max="13" width="6" customWidth="1"/>
    <col min="14" max="62" width="0" hidden="1" customWidth="1"/>
  </cols>
  <sheetData>
    <row r="1" spans="1:100" ht="18.399999999999999" customHeight="1" thickBot="1">
      <c r="A1" t="s">
        <v>5</v>
      </c>
    </row>
    <row r="2" spans="1:100" ht="18.399999999999999" customHeight="1">
      <c r="A2" s="265" t="s">
        <v>8</v>
      </c>
      <c r="B2" s="262" t="s">
        <v>16</v>
      </c>
      <c r="C2" s="262" t="s">
        <v>19</v>
      </c>
      <c r="D2" s="262" t="s">
        <v>14</v>
      </c>
      <c r="E2" s="262" t="s">
        <v>34</v>
      </c>
      <c r="F2" s="262" t="s">
        <v>35</v>
      </c>
      <c r="G2" s="262" t="s">
        <v>24</v>
      </c>
      <c r="H2" s="262" t="s">
        <v>35</v>
      </c>
      <c r="I2" s="262" t="s">
        <v>15</v>
      </c>
      <c r="J2" s="262" t="s">
        <v>35</v>
      </c>
      <c r="K2" s="262" t="s">
        <v>1</v>
      </c>
      <c r="L2" s="262" t="s">
        <v>35</v>
      </c>
      <c r="M2" s="263" t="s">
        <v>10</v>
      </c>
    </row>
    <row r="3" spans="1:100" ht="18.399999999999999" customHeight="1">
      <c r="A3" s="266" t="s">
        <v>35</v>
      </c>
      <c r="B3" s="267" t="s">
        <v>35</v>
      </c>
      <c r="C3" s="267" t="s">
        <v>35</v>
      </c>
      <c r="D3" s="267" t="s">
        <v>35</v>
      </c>
      <c r="E3" s="132" t="s">
        <v>9</v>
      </c>
      <c r="F3" s="132" t="s">
        <v>6</v>
      </c>
      <c r="G3" s="132" t="s">
        <v>9</v>
      </c>
      <c r="H3" s="132" t="s">
        <v>6</v>
      </c>
      <c r="I3" s="132" t="s">
        <v>9</v>
      </c>
      <c r="J3" s="132" t="s">
        <v>6</v>
      </c>
      <c r="K3" s="132" t="s">
        <v>9</v>
      </c>
      <c r="L3" s="132" t="s">
        <v>6</v>
      </c>
      <c r="M3" s="264" t="s">
        <v>35</v>
      </c>
      <c r="S3" s="1" t="s">
        <v>12</v>
      </c>
      <c r="T3" s="1" t="s">
        <v>25</v>
      </c>
      <c r="U3" s="1" t="s">
        <v>13</v>
      </c>
      <c r="V3" s="1" t="s">
        <v>7</v>
      </c>
      <c r="W3" s="1" t="s">
        <v>0</v>
      </c>
      <c r="X3" s="1" t="s">
        <v>11</v>
      </c>
      <c r="Y3" s="1" t="s">
        <v>23</v>
      </c>
    </row>
    <row r="4" spans="1:100" ht="18.399999999999999" customHeight="1">
      <c r="A4" s="3" t="s">
        <v>205</v>
      </c>
      <c r="B4" s="2" t="s">
        <v>35</v>
      </c>
      <c r="C4" s="8">
        <v>1</v>
      </c>
      <c r="D4" s="2" t="s">
        <v>27</v>
      </c>
      <c r="E4" s="133"/>
      <c r="F4" s="8"/>
      <c r="G4" s="133"/>
      <c r="H4" s="8"/>
      <c r="I4" s="133"/>
      <c r="J4" s="8"/>
      <c r="K4" s="133"/>
      <c r="L4" s="8"/>
      <c r="M4" s="6" t="s">
        <v>35</v>
      </c>
      <c r="N4" t="s">
        <v>35</v>
      </c>
      <c r="O4" t="s">
        <v>17</v>
      </c>
      <c r="CV4" s="2" t="s">
        <v>35</v>
      </c>
    </row>
    <row r="5" spans="1:100" ht="18.399999999999999" customHeight="1">
      <c r="A5" s="3" t="s">
        <v>35</v>
      </c>
      <c r="B5" s="2" t="s">
        <v>35</v>
      </c>
      <c r="C5" s="2"/>
      <c r="D5" s="2" t="s">
        <v>35</v>
      </c>
      <c r="E5" s="8"/>
      <c r="F5" s="8"/>
      <c r="G5" s="1"/>
      <c r="H5" s="8"/>
      <c r="I5" s="1"/>
      <c r="J5" s="8"/>
      <c r="K5" s="1"/>
      <c r="L5" s="8"/>
      <c r="M5" s="6" t="s">
        <v>35</v>
      </c>
      <c r="N5" t="s">
        <v>35</v>
      </c>
      <c r="P5" t="s">
        <v>4</v>
      </c>
      <c r="Q5" t="s">
        <v>35</v>
      </c>
      <c r="R5" t="s">
        <v>35</v>
      </c>
      <c r="CC5" s="2" t="s">
        <v>35</v>
      </c>
    </row>
    <row r="6" spans="1:100" ht="18.399999999999999" customHeight="1">
      <c r="A6" s="3" t="s">
        <v>30</v>
      </c>
      <c r="B6" s="2" t="s">
        <v>33</v>
      </c>
      <c r="C6" s="143">
        <v>134196.44</v>
      </c>
      <c r="D6" s="2" t="s">
        <v>26</v>
      </c>
      <c r="E6" s="8"/>
      <c r="F6" s="8"/>
      <c r="G6" s="8"/>
      <c r="H6" s="8"/>
      <c r="I6" s="8"/>
      <c r="J6" s="8"/>
      <c r="K6" s="8"/>
      <c r="L6" s="8"/>
      <c r="M6" s="6"/>
      <c r="N6" t="s">
        <v>35</v>
      </c>
      <c r="P6" t="s">
        <v>29</v>
      </c>
      <c r="Q6" t="s">
        <v>35</v>
      </c>
      <c r="R6" t="s">
        <v>3</v>
      </c>
      <c r="T6" t="s">
        <v>21</v>
      </c>
      <c r="BJ6" s="10" t="str">
        <f>HYPERLINK("#일위대가목록!A4","JI2315 →")</f>
        <v>JI2315 →</v>
      </c>
      <c r="CC6" s="2" t="s">
        <v>31</v>
      </c>
    </row>
    <row r="7" spans="1:100" ht="18.399999999999999" customHeight="1" thickBot="1">
      <c r="A7" s="4" t="s">
        <v>22</v>
      </c>
      <c r="B7" s="5" t="s">
        <v>18</v>
      </c>
      <c r="C7" s="9">
        <f t="array" ref="C7:C8">'녹지 물량'!J5:J6</f>
        <v>10946.32</v>
      </c>
      <c r="D7" s="5" t="s">
        <v>26</v>
      </c>
      <c r="E7" s="9"/>
      <c r="F7" s="9"/>
      <c r="G7" s="9"/>
      <c r="H7" s="9"/>
      <c r="I7" s="9"/>
      <c r="J7" s="9"/>
      <c r="K7" s="9"/>
      <c r="L7" s="9"/>
      <c r="M7" s="7"/>
      <c r="N7" t="s">
        <v>35</v>
      </c>
      <c r="P7" t="s">
        <v>2</v>
      </c>
      <c r="Q7" t="s">
        <v>35</v>
      </c>
      <c r="R7" t="s">
        <v>32</v>
      </c>
      <c r="T7" t="s">
        <v>21</v>
      </c>
      <c r="BJ7" s="10" t="str">
        <f>HYPERLINK("#일위대가목록!A12","JJ793 →")</f>
        <v>JJ793 →</v>
      </c>
      <c r="CC7" s="2" t="s">
        <v>31</v>
      </c>
    </row>
    <row r="8" spans="1:100" ht="18.399999999999999" customHeight="1">
      <c r="C8">
        <v>0</v>
      </c>
    </row>
  </sheetData>
  <mergeCells count="9">
    <mergeCell ref="K2:L2"/>
    <mergeCell ref="E2:F2"/>
    <mergeCell ref="M2:M3"/>
    <mergeCell ref="A2:A3"/>
    <mergeCell ref="B2:B3"/>
    <mergeCell ref="C2:C3"/>
    <mergeCell ref="D2:D3"/>
    <mergeCell ref="G2:H2"/>
    <mergeCell ref="I2:J2"/>
  </mergeCells>
  <phoneticPr fontId="4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7"/>
  <sheetViews>
    <sheetView topLeftCell="A52" zoomScale="115" zoomScaleNormal="115" workbookViewId="0">
      <selection activeCell="H19" sqref="H19:H20"/>
    </sheetView>
  </sheetViews>
  <sheetFormatPr defaultRowHeight="12"/>
  <cols>
    <col min="1" max="1" width="7" style="125" bestFit="1" customWidth="1"/>
    <col min="2" max="2" width="22" style="125" bestFit="1" customWidth="1"/>
    <col min="3" max="3" width="25.33203125" style="125" bestFit="1" customWidth="1"/>
    <col min="4" max="4" width="17.1640625" style="125" hidden="1" customWidth="1"/>
    <col min="5" max="5" width="17.1640625" style="125" customWidth="1"/>
    <col min="6" max="6" width="15.33203125" style="125" customWidth="1"/>
    <col min="7" max="7" width="6.33203125" style="125" bestFit="1" customWidth="1"/>
    <col min="8" max="8" width="27.5" style="125" bestFit="1" customWidth="1"/>
    <col min="9" max="9" width="29.33203125" style="125" bestFit="1" customWidth="1"/>
    <col min="10" max="10" width="14.83203125" style="125" bestFit="1" customWidth="1"/>
    <col min="11" max="11" width="14.83203125" style="125" customWidth="1"/>
    <col min="12" max="16384" width="9.33203125" style="125"/>
  </cols>
  <sheetData>
    <row r="2" spans="1:11" ht="13.5">
      <c r="A2" s="134" t="s">
        <v>131</v>
      </c>
      <c r="B2" s="134" t="s">
        <v>167</v>
      </c>
      <c r="C2" s="134" t="s">
        <v>121</v>
      </c>
      <c r="D2" s="134" t="s">
        <v>122</v>
      </c>
      <c r="E2" s="134" t="s">
        <v>191</v>
      </c>
      <c r="F2" s="134" t="s">
        <v>140</v>
      </c>
      <c r="G2" s="135" t="s">
        <v>130</v>
      </c>
      <c r="H2" s="135" t="s">
        <v>142</v>
      </c>
      <c r="I2" s="135" t="s">
        <v>121</v>
      </c>
      <c r="J2" s="135" t="s">
        <v>122</v>
      </c>
      <c r="K2" s="134" t="s">
        <v>140</v>
      </c>
    </row>
    <row r="3" spans="1:11" ht="13.5">
      <c r="A3" s="134"/>
      <c r="B3" s="134" t="s">
        <v>123</v>
      </c>
      <c r="C3" s="134" t="s">
        <v>196</v>
      </c>
      <c r="D3" s="136">
        <f>D4</f>
        <v>102526.54000000001</v>
      </c>
      <c r="E3" s="136">
        <f>E4+E23</f>
        <v>130118.19</v>
      </c>
      <c r="F3" s="268" t="s">
        <v>141</v>
      </c>
      <c r="G3" s="135"/>
      <c r="H3" s="135" t="s">
        <v>123</v>
      </c>
      <c r="I3" s="135" t="s">
        <v>163</v>
      </c>
      <c r="J3" s="137">
        <f>SUM(J5:J12)</f>
        <v>15024.57</v>
      </c>
      <c r="K3" s="269"/>
    </row>
    <row r="4" spans="1:11" ht="13.5">
      <c r="A4" s="138"/>
      <c r="B4" s="138" t="s">
        <v>129</v>
      </c>
      <c r="C4" s="138" t="s">
        <v>152</v>
      </c>
      <c r="D4" s="139">
        <f>SUM(D5:D22)</f>
        <v>102526.54000000001</v>
      </c>
      <c r="E4" s="139">
        <f>SUM(E5:E22)</f>
        <v>102526.54000000001</v>
      </c>
      <c r="F4" s="268"/>
      <c r="G4" s="140"/>
      <c r="H4" s="140" t="s">
        <v>161</v>
      </c>
      <c r="I4" s="140" t="s">
        <v>162</v>
      </c>
      <c r="J4" s="141">
        <f>SUM(J5:J12)</f>
        <v>15024.57</v>
      </c>
      <c r="K4" s="269"/>
    </row>
    <row r="5" spans="1:11" ht="13.5">
      <c r="A5" s="275">
        <v>1</v>
      </c>
      <c r="B5" s="155" t="s">
        <v>125</v>
      </c>
      <c r="C5" s="275" t="s">
        <v>126</v>
      </c>
      <c r="D5" s="276">
        <f>8641.4*50%</f>
        <v>4320.7</v>
      </c>
      <c r="E5" s="276">
        <f>8641.4*50%</f>
        <v>4320.7</v>
      </c>
      <c r="F5" s="277">
        <v>0.5</v>
      </c>
      <c r="G5" s="270">
        <v>1</v>
      </c>
      <c r="H5" s="130" t="s">
        <v>138</v>
      </c>
      <c r="I5" s="271" t="s">
        <v>139</v>
      </c>
      <c r="J5" s="274">
        <f>27365.8*40%</f>
        <v>10946.32</v>
      </c>
      <c r="K5" s="274" t="s">
        <v>143</v>
      </c>
    </row>
    <row r="6" spans="1:11" ht="13.5">
      <c r="A6" s="275"/>
      <c r="B6" s="155" t="s">
        <v>124</v>
      </c>
      <c r="C6" s="275"/>
      <c r="D6" s="276"/>
      <c r="E6" s="276"/>
      <c r="F6" s="277"/>
      <c r="G6" s="270"/>
      <c r="H6" s="130" t="s">
        <v>137</v>
      </c>
      <c r="I6" s="271"/>
      <c r="J6" s="274"/>
      <c r="K6" s="274"/>
    </row>
    <row r="7" spans="1:11" ht="13.5" customHeight="1">
      <c r="A7" s="275">
        <v>2</v>
      </c>
      <c r="B7" s="156" t="s">
        <v>135</v>
      </c>
      <c r="C7" s="271" t="s">
        <v>136</v>
      </c>
      <c r="D7" s="274">
        <f>8736.8*50%</f>
        <v>4368.3999999999996</v>
      </c>
      <c r="E7" s="274">
        <f>8736.8*50%</f>
        <v>4368.3999999999996</v>
      </c>
      <c r="F7" s="274"/>
      <c r="G7" s="270">
        <v>2</v>
      </c>
      <c r="H7" s="129" t="s">
        <v>155</v>
      </c>
      <c r="I7" s="272" t="s">
        <v>158</v>
      </c>
      <c r="J7" s="274">
        <v>407</v>
      </c>
      <c r="K7" s="274" t="s">
        <v>141</v>
      </c>
    </row>
    <row r="8" spans="1:11" ht="13.5">
      <c r="A8" s="275"/>
      <c r="B8" s="156" t="s">
        <v>124</v>
      </c>
      <c r="C8" s="271"/>
      <c r="D8" s="274"/>
      <c r="E8" s="274"/>
      <c r="F8" s="274"/>
      <c r="G8" s="270"/>
      <c r="H8" s="131" t="s">
        <v>129</v>
      </c>
      <c r="I8" s="273"/>
      <c r="J8" s="274"/>
      <c r="K8" s="274"/>
    </row>
    <row r="9" spans="1:11" ht="13.5" customHeight="1">
      <c r="A9" s="275">
        <v>3</v>
      </c>
      <c r="B9" s="157" t="s">
        <v>128</v>
      </c>
      <c r="C9" s="275" t="s">
        <v>153</v>
      </c>
      <c r="D9" s="276">
        <f>3562.2*50%</f>
        <v>1781.1</v>
      </c>
      <c r="E9" s="276">
        <f>3562.2*50%</f>
        <v>1781.1</v>
      </c>
      <c r="F9" s="274"/>
      <c r="G9" s="270">
        <v>3</v>
      </c>
      <c r="H9" s="129" t="s">
        <v>156</v>
      </c>
      <c r="I9" s="272" t="s">
        <v>159</v>
      </c>
      <c r="J9" s="274">
        <f>1477.5*50%</f>
        <v>738.75</v>
      </c>
      <c r="K9" s="274" t="s">
        <v>141</v>
      </c>
    </row>
    <row r="10" spans="1:11" ht="12" customHeight="1">
      <c r="A10" s="275"/>
      <c r="B10" s="157" t="s">
        <v>124</v>
      </c>
      <c r="C10" s="275"/>
      <c r="D10" s="276"/>
      <c r="E10" s="276"/>
      <c r="F10" s="274"/>
      <c r="G10" s="270"/>
      <c r="H10" s="131" t="s">
        <v>129</v>
      </c>
      <c r="I10" s="273"/>
      <c r="J10" s="274"/>
      <c r="K10" s="274"/>
    </row>
    <row r="11" spans="1:11" ht="13.5" customHeight="1">
      <c r="A11" s="275">
        <v>4</v>
      </c>
      <c r="B11" s="157" t="s">
        <v>127</v>
      </c>
      <c r="C11" s="275" t="s">
        <v>154</v>
      </c>
      <c r="D11" s="276">
        <f>2832.1*50%</f>
        <v>1416.05</v>
      </c>
      <c r="E11" s="276">
        <f>2832.1*50%</f>
        <v>1416.05</v>
      </c>
      <c r="F11" s="274"/>
      <c r="G11" s="270">
        <v>4</v>
      </c>
      <c r="H11" s="129" t="s">
        <v>157</v>
      </c>
      <c r="I11" s="271" t="s">
        <v>160</v>
      </c>
      <c r="J11" s="274">
        <f>5865*50%</f>
        <v>2932.5</v>
      </c>
      <c r="K11" s="274" t="s">
        <v>141</v>
      </c>
    </row>
    <row r="12" spans="1:11" ht="12" customHeight="1">
      <c r="A12" s="275"/>
      <c r="B12" s="157" t="s">
        <v>124</v>
      </c>
      <c r="C12" s="275"/>
      <c r="D12" s="276"/>
      <c r="E12" s="276"/>
      <c r="F12" s="274"/>
      <c r="G12" s="270"/>
      <c r="H12" s="131" t="s">
        <v>129</v>
      </c>
      <c r="I12" s="271"/>
      <c r="J12" s="274"/>
      <c r="K12" s="274"/>
    </row>
    <row r="13" spans="1:11" ht="13.5" customHeight="1">
      <c r="A13" s="275">
        <v>5</v>
      </c>
      <c r="B13" s="156" t="s">
        <v>164</v>
      </c>
      <c r="C13" s="272" t="s">
        <v>132</v>
      </c>
      <c r="D13" s="274">
        <f>5294*50%</f>
        <v>2647</v>
      </c>
      <c r="E13" s="274">
        <f>5294*50%</f>
        <v>2647</v>
      </c>
      <c r="F13" s="274"/>
      <c r="G13" s="270"/>
      <c r="H13" s="271"/>
      <c r="I13" s="271"/>
      <c r="J13" s="277">
        <f>SUM(J7:J12)</f>
        <v>4078.25</v>
      </c>
      <c r="K13" s="274"/>
    </row>
    <row r="14" spans="1:11" ht="13.5">
      <c r="A14" s="275"/>
      <c r="B14" s="156" t="s">
        <v>124</v>
      </c>
      <c r="C14" s="273"/>
      <c r="D14" s="274"/>
      <c r="E14" s="274"/>
      <c r="F14" s="274"/>
      <c r="G14" s="270"/>
      <c r="H14" s="271"/>
      <c r="I14" s="271"/>
      <c r="J14" s="277"/>
      <c r="K14" s="274"/>
    </row>
    <row r="15" spans="1:11" ht="13.5" customHeight="1">
      <c r="A15" s="275">
        <v>6</v>
      </c>
      <c r="B15" s="156" t="s">
        <v>165</v>
      </c>
      <c r="C15" s="271" t="s">
        <v>151</v>
      </c>
      <c r="D15" s="274">
        <f>7416*50%</f>
        <v>3708</v>
      </c>
      <c r="E15" s="274">
        <f>7416*50%</f>
        <v>3708</v>
      </c>
      <c r="F15" s="274"/>
      <c r="G15" s="270"/>
      <c r="H15" s="271"/>
      <c r="I15" s="271"/>
      <c r="J15" s="277">
        <f>J7+J9+J11</f>
        <v>4078.25</v>
      </c>
      <c r="K15" s="274"/>
    </row>
    <row r="16" spans="1:11" ht="13.5">
      <c r="A16" s="275"/>
      <c r="B16" s="156" t="s">
        <v>124</v>
      </c>
      <c r="C16" s="271"/>
      <c r="D16" s="274"/>
      <c r="E16" s="274"/>
      <c r="F16" s="274"/>
      <c r="G16" s="270"/>
      <c r="H16" s="271"/>
      <c r="I16" s="271"/>
      <c r="J16" s="277"/>
      <c r="K16" s="274"/>
    </row>
    <row r="17" spans="1:11" ht="13.5" customHeight="1">
      <c r="A17" s="275">
        <v>7</v>
      </c>
      <c r="B17" s="156" t="s">
        <v>166</v>
      </c>
      <c r="C17" s="272" t="s">
        <v>133</v>
      </c>
      <c r="D17" s="274">
        <f>25582.8*50%</f>
        <v>12791.4</v>
      </c>
      <c r="E17" s="274">
        <f>25582.8*50%</f>
        <v>12791.4</v>
      </c>
      <c r="F17" s="274"/>
      <c r="G17" s="270"/>
      <c r="H17" s="271"/>
      <c r="I17" s="271"/>
      <c r="J17" s="274"/>
      <c r="K17" s="274"/>
    </row>
    <row r="18" spans="1:11" ht="13.5">
      <c r="A18" s="275"/>
      <c r="B18" s="156" t="s">
        <v>124</v>
      </c>
      <c r="C18" s="273"/>
      <c r="D18" s="274"/>
      <c r="E18" s="274"/>
      <c r="F18" s="274"/>
      <c r="G18" s="270"/>
      <c r="H18" s="271"/>
      <c r="I18" s="271"/>
      <c r="J18" s="274"/>
      <c r="K18" s="274"/>
    </row>
    <row r="19" spans="1:11" ht="13.5" customHeight="1">
      <c r="A19" s="275">
        <v>8</v>
      </c>
      <c r="B19" s="156" t="s">
        <v>149</v>
      </c>
      <c r="C19" s="271" t="s">
        <v>150</v>
      </c>
      <c r="D19" s="274">
        <f>19992.2*20%</f>
        <v>3998.4400000000005</v>
      </c>
      <c r="E19" s="274">
        <f>19992.2*20%</f>
        <v>3998.4400000000005</v>
      </c>
      <c r="F19" s="274"/>
      <c r="G19" s="270"/>
      <c r="H19" s="278"/>
      <c r="I19" s="271"/>
      <c r="J19" s="274"/>
      <c r="K19" s="274"/>
    </row>
    <row r="20" spans="1:11" ht="13.5">
      <c r="A20" s="275"/>
      <c r="B20" s="156" t="s">
        <v>124</v>
      </c>
      <c r="C20" s="271"/>
      <c r="D20" s="274"/>
      <c r="E20" s="274"/>
      <c r="F20" s="274"/>
      <c r="G20" s="270"/>
      <c r="H20" s="271"/>
      <c r="I20" s="271"/>
      <c r="J20" s="274"/>
      <c r="K20" s="274"/>
    </row>
    <row r="21" spans="1:11" ht="13.5" customHeight="1">
      <c r="A21" s="275">
        <v>9</v>
      </c>
      <c r="B21" s="156" t="s">
        <v>168</v>
      </c>
      <c r="C21" s="271" t="s">
        <v>134</v>
      </c>
      <c r="D21" s="274">
        <f>(141557.9-1488-783-4296)*50%</f>
        <v>67495.45</v>
      </c>
      <c r="E21" s="274">
        <f>(141557.9-1488-783-4296)*50%</f>
        <v>67495.45</v>
      </c>
      <c r="F21" s="274"/>
      <c r="G21" s="270"/>
      <c r="H21" s="271"/>
      <c r="I21" s="271"/>
      <c r="J21" s="274"/>
      <c r="K21" s="274"/>
    </row>
    <row r="22" spans="1:11" ht="13.5">
      <c r="A22" s="275"/>
      <c r="B22" s="156" t="s">
        <v>124</v>
      </c>
      <c r="C22" s="271"/>
      <c r="D22" s="274"/>
      <c r="E22" s="274"/>
      <c r="F22" s="274"/>
      <c r="G22" s="270"/>
      <c r="H22" s="271"/>
      <c r="I22" s="271"/>
      <c r="J22" s="274"/>
      <c r="K22" s="274"/>
    </row>
    <row r="23" spans="1:11" ht="13.5">
      <c r="A23" s="151"/>
      <c r="B23" s="138" t="s">
        <v>192</v>
      </c>
      <c r="C23" s="138" t="s">
        <v>193</v>
      </c>
      <c r="D23" s="152"/>
      <c r="E23" s="141">
        <f>SUM(E24:E47)</f>
        <v>27591.65</v>
      </c>
      <c r="F23" s="142"/>
      <c r="G23" s="128"/>
      <c r="H23" s="130"/>
      <c r="I23" s="130"/>
      <c r="J23" s="142"/>
      <c r="K23" s="142"/>
    </row>
    <row r="24" spans="1:11" ht="16.5" customHeight="1">
      <c r="A24" s="275">
        <v>1</v>
      </c>
      <c r="B24" s="146" t="s">
        <v>169</v>
      </c>
      <c r="C24" s="279" t="s">
        <v>171</v>
      </c>
      <c r="D24" s="281">
        <v>2419.3000000000002</v>
      </c>
      <c r="E24" s="274">
        <f>D24*$F$5</f>
        <v>1209.6500000000001</v>
      </c>
      <c r="F24" s="274"/>
      <c r="G24" s="270"/>
      <c r="H24" s="271"/>
      <c r="I24" s="271"/>
      <c r="J24" s="274"/>
      <c r="K24" s="274"/>
    </row>
    <row r="25" spans="1:11" ht="16.5" customHeight="1">
      <c r="A25" s="275"/>
      <c r="B25" s="147" t="s">
        <v>170</v>
      </c>
      <c r="C25" s="280"/>
      <c r="D25" s="282"/>
      <c r="E25" s="274"/>
      <c r="F25" s="274"/>
      <c r="G25" s="270"/>
      <c r="H25" s="271"/>
      <c r="I25" s="271"/>
      <c r="J25" s="274"/>
      <c r="K25" s="274"/>
    </row>
    <row r="26" spans="1:11" ht="16.5">
      <c r="A26" s="275">
        <v>2</v>
      </c>
      <c r="B26" s="144" t="s">
        <v>172</v>
      </c>
      <c r="C26" s="283" t="s">
        <v>173</v>
      </c>
      <c r="D26" s="284">
        <v>3884.3</v>
      </c>
      <c r="E26" s="274">
        <f>D26*$F$5</f>
        <v>1942.15</v>
      </c>
      <c r="F26" s="274"/>
      <c r="G26" s="270"/>
      <c r="H26" s="271"/>
      <c r="I26" s="271"/>
      <c r="J26" s="274"/>
      <c r="K26" s="274"/>
    </row>
    <row r="27" spans="1:11" ht="16.5">
      <c r="A27" s="275"/>
      <c r="B27" s="145" t="s">
        <v>170</v>
      </c>
      <c r="C27" s="280"/>
      <c r="D27" s="282"/>
      <c r="E27" s="274"/>
      <c r="F27" s="274"/>
      <c r="G27" s="270"/>
      <c r="H27" s="271"/>
      <c r="I27" s="271"/>
      <c r="J27" s="274"/>
      <c r="K27" s="274"/>
    </row>
    <row r="28" spans="1:11" ht="16.5">
      <c r="A28" s="275">
        <v>3</v>
      </c>
      <c r="B28" s="153" t="s">
        <v>206</v>
      </c>
      <c r="C28" s="283" t="s">
        <v>174</v>
      </c>
      <c r="D28" s="284">
        <v>6062.9</v>
      </c>
      <c r="E28" s="274">
        <f>D28*$F$5</f>
        <v>3031.45</v>
      </c>
      <c r="F28" s="274"/>
      <c r="G28" s="270"/>
      <c r="H28" s="271"/>
      <c r="I28" s="271"/>
      <c r="J28" s="274"/>
      <c r="K28" s="274"/>
    </row>
    <row r="29" spans="1:11" ht="16.5">
      <c r="A29" s="275"/>
      <c r="B29" s="154" t="s">
        <v>170</v>
      </c>
      <c r="C29" s="280"/>
      <c r="D29" s="282"/>
      <c r="E29" s="274"/>
      <c r="F29" s="274"/>
      <c r="G29" s="270"/>
      <c r="H29" s="271"/>
      <c r="I29" s="271"/>
      <c r="J29" s="274"/>
      <c r="K29" s="274"/>
    </row>
    <row r="30" spans="1:11" ht="16.5">
      <c r="A30" s="275">
        <v>4</v>
      </c>
      <c r="B30" s="153" t="s">
        <v>194</v>
      </c>
      <c r="C30" s="283" t="s">
        <v>175</v>
      </c>
      <c r="D30" s="284">
        <v>3496.7</v>
      </c>
      <c r="E30" s="274">
        <f>D30*$F$5</f>
        <v>1748.35</v>
      </c>
      <c r="F30" s="274"/>
      <c r="G30" s="270"/>
      <c r="H30" s="271"/>
      <c r="I30" s="271"/>
      <c r="J30" s="274"/>
      <c r="K30" s="274"/>
    </row>
    <row r="31" spans="1:11" ht="16.5">
      <c r="A31" s="275"/>
      <c r="B31" s="154" t="s">
        <v>170</v>
      </c>
      <c r="C31" s="280"/>
      <c r="D31" s="282"/>
      <c r="E31" s="274"/>
      <c r="F31" s="274"/>
      <c r="G31" s="270"/>
      <c r="H31" s="271"/>
      <c r="I31" s="271"/>
      <c r="J31" s="274"/>
      <c r="K31" s="274"/>
    </row>
    <row r="32" spans="1:11" ht="16.5">
      <c r="A32" s="275">
        <v>5</v>
      </c>
      <c r="B32" s="153" t="s">
        <v>195</v>
      </c>
      <c r="C32" s="283" t="s">
        <v>176</v>
      </c>
      <c r="D32" s="284">
        <v>4400.5</v>
      </c>
      <c r="E32" s="274">
        <f>D32*$F$5</f>
        <v>2200.25</v>
      </c>
      <c r="F32" s="274"/>
      <c r="G32" s="270"/>
      <c r="H32" s="271"/>
      <c r="I32" s="271"/>
      <c r="J32" s="274"/>
      <c r="K32" s="274"/>
    </row>
    <row r="33" spans="1:11" ht="16.5">
      <c r="A33" s="275"/>
      <c r="B33" s="154" t="s">
        <v>170</v>
      </c>
      <c r="C33" s="280"/>
      <c r="D33" s="282"/>
      <c r="E33" s="274"/>
      <c r="F33" s="274"/>
      <c r="G33" s="270"/>
      <c r="H33" s="271"/>
      <c r="I33" s="271"/>
      <c r="J33" s="274"/>
      <c r="K33" s="274"/>
    </row>
    <row r="34" spans="1:11" ht="13.5">
      <c r="A34" s="275">
        <v>6</v>
      </c>
      <c r="B34" s="148" t="s">
        <v>177</v>
      </c>
      <c r="C34" s="285" t="s">
        <v>178</v>
      </c>
      <c r="D34" s="287">
        <v>5213.5</v>
      </c>
      <c r="E34" s="274">
        <f>D34*$F$5</f>
        <v>2606.75</v>
      </c>
      <c r="F34" s="274"/>
      <c r="G34" s="270"/>
      <c r="H34" s="271"/>
      <c r="I34" s="271"/>
      <c r="J34" s="274"/>
      <c r="K34" s="274"/>
    </row>
    <row r="35" spans="1:11" ht="13.5">
      <c r="A35" s="275"/>
      <c r="B35" s="126" t="s">
        <v>170</v>
      </c>
      <c r="C35" s="286"/>
      <c r="D35" s="288"/>
      <c r="E35" s="274"/>
      <c r="F35" s="274"/>
      <c r="G35" s="270"/>
      <c r="H35" s="271"/>
      <c r="I35" s="271"/>
      <c r="J35" s="274"/>
      <c r="K35" s="274"/>
    </row>
    <row r="36" spans="1:11" ht="13.5">
      <c r="A36" s="275">
        <v>7</v>
      </c>
      <c r="B36" s="148" t="s">
        <v>179</v>
      </c>
      <c r="C36" s="285" t="s">
        <v>180</v>
      </c>
      <c r="D36" s="287">
        <v>13869.8</v>
      </c>
      <c r="E36" s="274">
        <f>D36*$F$5</f>
        <v>6934.9</v>
      </c>
      <c r="F36" s="274"/>
      <c r="G36" s="270"/>
      <c r="H36" s="271"/>
      <c r="I36" s="271"/>
      <c r="J36" s="274"/>
      <c r="K36" s="274"/>
    </row>
    <row r="37" spans="1:11" ht="13.5">
      <c r="A37" s="275"/>
      <c r="B37" s="126" t="s">
        <v>170</v>
      </c>
      <c r="C37" s="286"/>
      <c r="D37" s="288"/>
      <c r="E37" s="274"/>
      <c r="F37" s="274"/>
      <c r="G37" s="270"/>
      <c r="H37" s="271"/>
      <c r="I37" s="271"/>
      <c r="J37" s="274"/>
      <c r="K37" s="274"/>
    </row>
    <row r="38" spans="1:11" ht="13.5">
      <c r="A38" s="275">
        <v>8</v>
      </c>
      <c r="B38" s="148" t="s">
        <v>181</v>
      </c>
      <c r="C38" s="285" t="s">
        <v>182</v>
      </c>
      <c r="D38" s="287">
        <v>1079.8</v>
      </c>
      <c r="E38" s="274">
        <f>D38*$F$5</f>
        <v>539.9</v>
      </c>
      <c r="F38" s="274"/>
      <c r="G38" s="270"/>
      <c r="H38" s="271"/>
      <c r="I38" s="271"/>
      <c r="J38" s="274"/>
      <c r="K38" s="274"/>
    </row>
    <row r="39" spans="1:11" ht="13.5">
      <c r="A39" s="275"/>
      <c r="B39" s="126" t="s">
        <v>170</v>
      </c>
      <c r="C39" s="286"/>
      <c r="D39" s="288"/>
      <c r="E39" s="274"/>
      <c r="F39" s="274"/>
      <c r="G39" s="270"/>
      <c r="H39" s="271"/>
      <c r="I39" s="271"/>
      <c r="J39" s="274"/>
      <c r="K39" s="274"/>
    </row>
    <row r="40" spans="1:11" ht="13.5">
      <c r="A40" s="275">
        <v>9</v>
      </c>
      <c r="B40" s="148" t="s">
        <v>183</v>
      </c>
      <c r="C40" s="285" t="s">
        <v>184</v>
      </c>
      <c r="D40" s="287">
        <v>1650.2</v>
      </c>
      <c r="E40" s="274">
        <f>D40*$F$5</f>
        <v>825.1</v>
      </c>
      <c r="F40" s="274"/>
      <c r="G40" s="270"/>
      <c r="H40" s="271"/>
      <c r="I40" s="271"/>
      <c r="J40" s="274"/>
      <c r="K40" s="274"/>
    </row>
    <row r="41" spans="1:11" ht="13.5">
      <c r="A41" s="275"/>
      <c r="B41" s="126" t="s">
        <v>170</v>
      </c>
      <c r="C41" s="286"/>
      <c r="D41" s="288"/>
      <c r="E41" s="274"/>
      <c r="F41" s="274"/>
      <c r="G41" s="270"/>
      <c r="H41" s="271"/>
      <c r="I41" s="271"/>
      <c r="J41" s="274"/>
      <c r="K41" s="274"/>
    </row>
    <row r="42" spans="1:11" ht="13.5">
      <c r="A42" s="275">
        <v>10</v>
      </c>
      <c r="B42" s="148" t="s">
        <v>185</v>
      </c>
      <c r="C42" s="285" t="s">
        <v>186</v>
      </c>
      <c r="D42" s="287">
        <v>7726.9</v>
      </c>
      <c r="E42" s="274">
        <f>D42*$F$5</f>
        <v>3863.45</v>
      </c>
      <c r="F42" s="274"/>
      <c r="G42" s="270"/>
      <c r="H42" s="271"/>
      <c r="I42" s="271"/>
      <c r="J42" s="274"/>
      <c r="K42" s="274"/>
    </row>
    <row r="43" spans="1:11" ht="13.5">
      <c r="A43" s="275"/>
      <c r="B43" s="126" t="s">
        <v>170</v>
      </c>
      <c r="C43" s="286"/>
      <c r="D43" s="288"/>
      <c r="E43" s="274"/>
      <c r="F43" s="274"/>
      <c r="G43" s="270"/>
      <c r="H43" s="271"/>
      <c r="I43" s="271"/>
      <c r="J43" s="274"/>
      <c r="K43" s="274"/>
    </row>
    <row r="44" spans="1:11" ht="13.5">
      <c r="A44" s="275">
        <v>11</v>
      </c>
      <c r="B44" s="148" t="s">
        <v>187</v>
      </c>
      <c r="C44" s="285" t="s">
        <v>188</v>
      </c>
      <c r="D44" s="287">
        <v>2147.9</v>
      </c>
      <c r="E44" s="274">
        <f>D44*$F$5</f>
        <v>1073.95</v>
      </c>
      <c r="F44" s="274"/>
      <c r="G44" s="270"/>
      <c r="H44" s="271"/>
      <c r="I44" s="271"/>
      <c r="J44" s="274"/>
      <c r="K44" s="274"/>
    </row>
    <row r="45" spans="1:11" ht="13.5">
      <c r="A45" s="275"/>
      <c r="B45" s="126" t="s">
        <v>192</v>
      </c>
      <c r="C45" s="289"/>
      <c r="D45" s="288"/>
      <c r="E45" s="274"/>
      <c r="F45" s="274"/>
      <c r="G45" s="270"/>
      <c r="H45" s="271"/>
      <c r="I45" s="271"/>
      <c r="J45" s="274"/>
      <c r="K45" s="274"/>
    </row>
    <row r="46" spans="1:11" ht="13.5">
      <c r="A46" s="275">
        <v>12</v>
      </c>
      <c r="B46" s="149" t="s">
        <v>189</v>
      </c>
      <c r="C46" s="271" t="s">
        <v>190</v>
      </c>
      <c r="D46" s="290">
        <v>3231.5</v>
      </c>
      <c r="E46" s="274">
        <f>D46*$F$5</f>
        <v>1615.75</v>
      </c>
      <c r="F46" s="274"/>
      <c r="G46" s="270"/>
      <c r="H46" s="271"/>
      <c r="I46" s="271"/>
      <c r="J46" s="274"/>
      <c r="K46" s="274"/>
    </row>
    <row r="47" spans="1:11" ht="13.5">
      <c r="A47" s="275"/>
      <c r="B47" s="150" t="s">
        <v>170</v>
      </c>
      <c r="C47" s="271"/>
      <c r="D47" s="291"/>
      <c r="E47" s="274"/>
      <c r="F47" s="274"/>
      <c r="G47" s="270"/>
      <c r="H47" s="271"/>
      <c r="I47" s="271"/>
      <c r="J47" s="274"/>
      <c r="K47" s="274"/>
    </row>
  </sheetData>
  <mergeCells count="208">
    <mergeCell ref="F46:F47"/>
    <mergeCell ref="G46:G47"/>
    <mergeCell ref="H46:H47"/>
    <mergeCell ref="I46:I47"/>
    <mergeCell ref="J46:J47"/>
    <mergeCell ref="K46:K47"/>
    <mergeCell ref="F44:F45"/>
    <mergeCell ref="G44:G45"/>
    <mergeCell ref="H44:H45"/>
    <mergeCell ref="I44:I45"/>
    <mergeCell ref="J44:J45"/>
    <mergeCell ref="K44:K45"/>
    <mergeCell ref="F42:F43"/>
    <mergeCell ref="G42:G43"/>
    <mergeCell ref="H42:H43"/>
    <mergeCell ref="I42:I43"/>
    <mergeCell ref="J42:J43"/>
    <mergeCell ref="K42:K43"/>
    <mergeCell ref="F40:F41"/>
    <mergeCell ref="G40:G41"/>
    <mergeCell ref="H40:H41"/>
    <mergeCell ref="I40:I41"/>
    <mergeCell ref="J40:J41"/>
    <mergeCell ref="K40:K41"/>
    <mergeCell ref="F38:F39"/>
    <mergeCell ref="G38:G39"/>
    <mergeCell ref="H38:H39"/>
    <mergeCell ref="I38:I39"/>
    <mergeCell ref="J38:J39"/>
    <mergeCell ref="K38:K39"/>
    <mergeCell ref="F36:F37"/>
    <mergeCell ref="G36:G37"/>
    <mergeCell ref="H36:H37"/>
    <mergeCell ref="I36:I37"/>
    <mergeCell ref="J36:J37"/>
    <mergeCell ref="K36:K37"/>
    <mergeCell ref="F34:F35"/>
    <mergeCell ref="G34:G35"/>
    <mergeCell ref="H34:H35"/>
    <mergeCell ref="I34:I35"/>
    <mergeCell ref="J34:J35"/>
    <mergeCell ref="K34:K35"/>
    <mergeCell ref="F32:F33"/>
    <mergeCell ref="G32:G33"/>
    <mergeCell ref="H32:H33"/>
    <mergeCell ref="I32:I33"/>
    <mergeCell ref="J32:J33"/>
    <mergeCell ref="K32:K33"/>
    <mergeCell ref="F30:F31"/>
    <mergeCell ref="G30:G31"/>
    <mergeCell ref="H30:H31"/>
    <mergeCell ref="I30:I31"/>
    <mergeCell ref="J30:J31"/>
    <mergeCell ref="K30:K31"/>
    <mergeCell ref="F28:F29"/>
    <mergeCell ref="G28:G29"/>
    <mergeCell ref="H28:H29"/>
    <mergeCell ref="I28:I29"/>
    <mergeCell ref="J28:J29"/>
    <mergeCell ref="K28:K29"/>
    <mergeCell ref="F26:F27"/>
    <mergeCell ref="G26:G27"/>
    <mergeCell ref="H26:H27"/>
    <mergeCell ref="I26:I27"/>
    <mergeCell ref="J26:J27"/>
    <mergeCell ref="K26:K27"/>
    <mergeCell ref="F24:F25"/>
    <mergeCell ref="G24:G25"/>
    <mergeCell ref="H24:H25"/>
    <mergeCell ref="I24:I25"/>
    <mergeCell ref="J24:J25"/>
    <mergeCell ref="K24:K25"/>
    <mergeCell ref="A36:A37"/>
    <mergeCell ref="A38:A39"/>
    <mergeCell ref="A40:A41"/>
    <mergeCell ref="A42:A43"/>
    <mergeCell ref="A44:A45"/>
    <mergeCell ref="A46:A47"/>
    <mergeCell ref="A24:A25"/>
    <mergeCell ref="A26:A27"/>
    <mergeCell ref="A28:A29"/>
    <mergeCell ref="A30:A31"/>
    <mergeCell ref="A32:A33"/>
    <mergeCell ref="A34:A35"/>
    <mergeCell ref="E36:E37"/>
    <mergeCell ref="E38:E39"/>
    <mergeCell ref="E40:E41"/>
    <mergeCell ref="E42:E43"/>
    <mergeCell ref="E44:E45"/>
    <mergeCell ref="E46:E47"/>
    <mergeCell ref="E24:E25"/>
    <mergeCell ref="E26:E27"/>
    <mergeCell ref="E28:E29"/>
    <mergeCell ref="E30:E31"/>
    <mergeCell ref="E32:E33"/>
    <mergeCell ref="E34:E35"/>
    <mergeCell ref="C46:C47"/>
    <mergeCell ref="D46:D47"/>
    <mergeCell ref="E5:E6"/>
    <mergeCell ref="E7:E8"/>
    <mergeCell ref="E9:E10"/>
    <mergeCell ref="E11:E12"/>
    <mergeCell ref="E13:E14"/>
    <mergeCell ref="E15:E16"/>
    <mergeCell ref="E17:E18"/>
    <mergeCell ref="E19:E20"/>
    <mergeCell ref="C40:C41"/>
    <mergeCell ref="D40:D41"/>
    <mergeCell ref="C42:C43"/>
    <mergeCell ref="D42:D43"/>
    <mergeCell ref="C44:C45"/>
    <mergeCell ref="D44:D45"/>
    <mergeCell ref="C34:C35"/>
    <mergeCell ref="D34:D35"/>
    <mergeCell ref="C36:C37"/>
    <mergeCell ref="D36:D37"/>
    <mergeCell ref="C38:C39"/>
    <mergeCell ref="D38:D39"/>
    <mergeCell ref="C28:C29"/>
    <mergeCell ref="D28:D29"/>
    <mergeCell ref="C30:C31"/>
    <mergeCell ref="D30:D31"/>
    <mergeCell ref="C32:C33"/>
    <mergeCell ref="D32:D33"/>
    <mergeCell ref="C13:C14"/>
    <mergeCell ref="C17:C18"/>
    <mergeCell ref="C24:C25"/>
    <mergeCell ref="D24:D25"/>
    <mergeCell ref="C26:C27"/>
    <mergeCell ref="D26:D27"/>
    <mergeCell ref="D13:D14"/>
    <mergeCell ref="D17:D18"/>
    <mergeCell ref="K19:K20"/>
    <mergeCell ref="K21:K22"/>
    <mergeCell ref="H13:H14"/>
    <mergeCell ref="H15:H16"/>
    <mergeCell ref="H17:H18"/>
    <mergeCell ref="H19:H20"/>
    <mergeCell ref="H21:H22"/>
    <mergeCell ref="J15:J16"/>
    <mergeCell ref="J17:J18"/>
    <mergeCell ref="K9:K10"/>
    <mergeCell ref="K11:K12"/>
    <mergeCell ref="K13:K14"/>
    <mergeCell ref="K15:K16"/>
    <mergeCell ref="K17:K18"/>
    <mergeCell ref="F11:F12"/>
    <mergeCell ref="F13:F14"/>
    <mergeCell ref="F15:F16"/>
    <mergeCell ref="F17:F18"/>
    <mergeCell ref="J13:J14"/>
    <mergeCell ref="F19:F20"/>
    <mergeCell ref="F21:F22"/>
    <mergeCell ref="A5:A6"/>
    <mergeCell ref="C5:C6"/>
    <mergeCell ref="D5:D6"/>
    <mergeCell ref="F5:F6"/>
    <mergeCell ref="F7:F8"/>
    <mergeCell ref="F9:F10"/>
    <mergeCell ref="A13:A14"/>
    <mergeCell ref="A11:A12"/>
    <mergeCell ref="C11:C12"/>
    <mergeCell ref="D11:D12"/>
    <mergeCell ref="A7:A8"/>
    <mergeCell ref="C7:C8"/>
    <mergeCell ref="D7:D8"/>
    <mergeCell ref="A9:A10"/>
    <mergeCell ref="C9:C10"/>
    <mergeCell ref="D9:D10"/>
    <mergeCell ref="A17:A18"/>
    <mergeCell ref="A19:A20"/>
    <mergeCell ref="C19:C20"/>
    <mergeCell ref="D19:D20"/>
    <mergeCell ref="A15:A16"/>
    <mergeCell ref="C15:C16"/>
    <mergeCell ref="D15:D16"/>
    <mergeCell ref="G21:G22"/>
    <mergeCell ref="I21:I22"/>
    <mergeCell ref="J21:J22"/>
    <mergeCell ref="A21:A22"/>
    <mergeCell ref="C21:C22"/>
    <mergeCell ref="D21:D22"/>
    <mergeCell ref="E21:E22"/>
    <mergeCell ref="G19:G20"/>
    <mergeCell ref="I19:I20"/>
    <mergeCell ref="J19:J20"/>
    <mergeCell ref="G13:G14"/>
    <mergeCell ref="I13:I14"/>
    <mergeCell ref="G15:G16"/>
    <mergeCell ref="I15:I16"/>
    <mergeCell ref="G17:G18"/>
    <mergeCell ref="I17:I18"/>
    <mergeCell ref="G9:G10"/>
    <mergeCell ref="I9:I10"/>
    <mergeCell ref="J5:J6"/>
    <mergeCell ref="J7:J8"/>
    <mergeCell ref="J9:J10"/>
    <mergeCell ref="G11:G12"/>
    <mergeCell ref="I11:I12"/>
    <mergeCell ref="J11:J12"/>
    <mergeCell ref="F3:F4"/>
    <mergeCell ref="K3:K4"/>
    <mergeCell ref="G5:G6"/>
    <mergeCell ref="I5:I6"/>
    <mergeCell ref="G7:G8"/>
    <mergeCell ref="I7:I8"/>
    <mergeCell ref="K5:K6"/>
    <mergeCell ref="K7:K8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갑지</vt:lpstr>
      <vt:lpstr>원가계산서</vt:lpstr>
      <vt:lpstr>내역서</vt:lpstr>
      <vt:lpstr>녹지 물량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2026-10-15T04:03:48Z</dcterms:created>
  <dcterms:modified xsi:type="dcterms:W3CDTF">2026-10-26T02:41:19Z</dcterms:modified>
</cp:coreProperties>
</file>