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입찰\영종구 다함께돌봄센터 8~10호점 리모델링 건축공사-가족복지과\"/>
    </mc:Choice>
  </mc:AlternateContent>
  <xr:revisionPtr revIDLastSave="0" documentId="13_ncr:1_{92D58571-4B24-4DC8-9DBA-2F8CF81673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공종별내역서!$A$1:$M$339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9" l="1"/>
  <c r="J8" i="9" s="1"/>
  <c r="G22" i="9"/>
  <c r="H22" i="9" s="1"/>
  <c r="L173" i="8"/>
  <c r="I12" i="9"/>
  <c r="J12" i="9" s="1"/>
  <c r="G12" i="9"/>
  <c r="H12" i="9" s="1"/>
  <c r="G8" i="9"/>
  <c r="H8" i="9" s="1"/>
  <c r="E8" i="9" l="1"/>
  <c r="K8" i="9" s="1"/>
  <c r="I7" i="9"/>
  <c r="J7" i="9" s="1"/>
  <c r="L222" i="8"/>
  <c r="I11" i="9"/>
  <c r="J11" i="9" s="1"/>
  <c r="L318" i="8"/>
  <c r="E22" i="9"/>
  <c r="F22" i="9" s="1"/>
  <c r="L317" i="8"/>
  <c r="L339" i="8" s="1"/>
  <c r="L223" i="8"/>
  <c r="L29" i="8"/>
  <c r="L51" i="8" s="1"/>
  <c r="I19" i="9"/>
  <c r="J19" i="9" s="1"/>
  <c r="G19" i="9"/>
  <c r="H19" i="9" s="1"/>
  <c r="G20" i="9"/>
  <c r="H20" i="9" s="1"/>
  <c r="G17" i="9"/>
  <c r="H17" i="9" s="1"/>
  <c r="F8" i="9" l="1"/>
  <c r="L8" i="9" s="1"/>
  <c r="G16" i="9"/>
  <c r="H16" i="9" s="1"/>
  <c r="L176" i="8"/>
  <c r="L273" i="8"/>
  <c r="G18" i="9"/>
  <c r="H18" i="9" s="1"/>
  <c r="G15" i="9"/>
  <c r="H15" i="9" s="1"/>
  <c r="G7" i="9"/>
  <c r="H7" i="9" s="1"/>
  <c r="I15" i="9"/>
  <c r="J15" i="9" s="1"/>
  <c r="L226" i="8"/>
  <c r="I22" i="9"/>
  <c r="J22" i="9" s="1"/>
  <c r="L22" i="9" s="1"/>
  <c r="T22" i="9" s="1"/>
  <c r="G11" i="9"/>
  <c r="H11" i="9" s="1"/>
  <c r="K22" i="9"/>
  <c r="E12" i="9" l="1"/>
  <c r="L101" i="8"/>
  <c r="L123" i="8" s="1"/>
  <c r="L6" i="8"/>
  <c r="L272" i="8"/>
  <c r="L274" i="8"/>
  <c r="L174" i="8"/>
  <c r="L150" i="8"/>
  <c r="L271" i="8"/>
  <c r="L78" i="8"/>
  <c r="E20" i="9"/>
  <c r="I17" i="9"/>
  <c r="J17" i="9" s="1"/>
  <c r="F20" i="9" l="1"/>
  <c r="L5" i="8"/>
  <c r="F12" i="9"/>
  <c r="L12" i="9" s="1"/>
  <c r="K12" i="9"/>
  <c r="L77" i="8"/>
  <c r="L149" i="8"/>
  <c r="L225" i="8" l="1"/>
  <c r="L270" i="8"/>
  <c r="I20" i="9" l="1"/>
  <c r="L269" i="8"/>
  <c r="L291" i="8" s="1"/>
  <c r="L224" i="8"/>
  <c r="E18" i="9" l="1"/>
  <c r="J20" i="9"/>
  <c r="L20" i="9" s="1"/>
  <c r="K20" i="9"/>
  <c r="L7" i="8" l="1"/>
  <c r="L27" i="8" s="1"/>
  <c r="E7" i="9"/>
  <c r="F18" i="9"/>
  <c r="L79" i="8"/>
  <c r="L99" i="8" s="1"/>
  <c r="E11" i="9"/>
  <c r="L175" i="8"/>
  <c r="L151" i="8"/>
  <c r="L171" i="8" s="1"/>
  <c r="E15" i="9"/>
  <c r="G9" i="9" l="1"/>
  <c r="H9" i="9" s="1"/>
  <c r="G6" i="9" s="1"/>
  <c r="H6" i="9" s="1"/>
  <c r="G13" i="9"/>
  <c r="H13" i="9" s="1"/>
  <c r="G10" i="9" s="1"/>
  <c r="H10" i="9" s="1"/>
  <c r="F11" i="9"/>
  <c r="K11" i="9"/>
  <c r="F15" i="9"/>
  <c r="K15" i="9"/>
  <c r="E19" i="9"/>
  <c r="L245" i="8"/>
  <c r="L267" i="8" s="1"/>
  <c r="G21" i="9"/>
  <c r="H21" i="9" s="1"/>
  <c r="G14" i="9" s="1"/>
  <c r="H14" i="9" s="1"/>
  <c r="K7" i="9"/>
  <c r="F7" i="9"/>
  <c r="L15" i="9" l="1"/>
  <c r="L11" i="9"/>
  <c r="E17" i="9"/>
  <c r="L197" i="8"/>
  <c r="L219" i="8" s="1"/>
  <c r="L7" i="9"/>
  <c r="I18" i="9"/>
  <c r="L221" i="8"/>
  <c r="L243" i="8" s="1"/>
  <c r="F19" i="9"/>
  <c r="L19" i="9" s="1"/>
  <c r="K19" i="9"/>
  <c r="G5" i="9"/>
  <c r="H5" i="9" s="1"/>
  <c r="J18" i="9" l="1"/>
  <c r="L18" i="9" s="1"/>
  <c r="K18" i="9"/>
  <c r="E16" i="9"/>
  <c r="H27" i="9"/>
  <c r="F17" i="9"/>
  <c r="L17" i="9" s="1"/>
  <c r="K17" i="9"/>
  <c r="F16" i="9" l="1"/>
  <c r="I16" i="9" l="1"/>
  <c r="L177" i="8"/>
  <c r="L195" i="8" s="1"/>
  <c r="I13" i="9"/>
  <c r="J13" i="9" s="1"/>
  <c r="I10" i="9" s="1"/>
  <c r="J10" i="9" s="1"/>
  <c r="I9" i="9"/>
  <c r="J9" i="9" s="1"/>
  <c r="I6" i="9" s="1"/>
  <c r="J6" i="9" s="1"/>
  <c r="I21" i="9" l="1"/>
  <c r="J21" i="9" s="1"/>
  <c r="J16" i="9"/>
  <c r="K16" i="9"/>
  <c r="I14" i="9" l="1"/>
  <c r="J14" i="9" s="1"/>
  <c r="I5" i="9" s="1"/>
  <c r="J5" i="9" s="1"/>
  <c r="L16" i="9"/>
  <c r="J27" i="9" l="1"/>
  <c r="L56" i="8" l="1"/>
  <c r="L294" i="8"/>
  <c r="L126" i="8"/>
  <c r="L295" i="8"/>
  <c r="L130" i="8"/>
  <c r="L298" i="8"/>
  <c r="L129" i="8"/>
  <c r="L55" i="8"/>
  <c r="L59" i="8"/>
  <c r="L297" i="8"/>
  <c r="L131" i="8"/>
  <c r="L296" i="8"/>
  <c r="L58" i="8"/>
  <c r="L128" i="8"/>
  <c r="L54" i="8"/>
  <c r="L53" i="8"/>
  <c r="L127" i="8"/>
  <c r="L75" i="8" l="1"/>
  <c r="E21" i="9"/>
  <c r="L293" i="8"/>
  <c r="L315" i="8" s="1"/>
  <c r="E9" i="9"/>
  <c r="L57" i="8"/>
  <c r="E13" i="9"/>
  <c r="L125" i="8"/>
  <c r="L147" i="8" s="1"/>
  <c r="K13" i="9" l="1"/>
  <c r="F13" i="9"/>
  <c r="F9" i="9"/>
  <c r="K9" i="9"/>
  <c r="K21" i="9"/>
  <c r="F21" i="9"/>
  <c r="L21" i="9" l="1"/>
  <c r="E14" i="9"/>
  <c r="L9" i="9"/>
  <c r="E6" i="9"/>
  <c r="L13" i="9"/>
  <c r="E10" i="9"/>
  <c r="K10" i="9" l="1"/>
  <c r="F10" i="9"/>
  <c r="L10" i="9" s="1"/>
  <c r="F14" i="9"/>
  <c r="L14" i="9" s="1"/>
  <c r="K14" i="9"/>
  <c r="K6" i="9"/>
  <c r="F6" i="9"/>
  <c r="L6" i="9" l="1"/>
  <c r="E5" i="9"/>
  <c r="K5" i="9" l="1"/>
  <c r="F5" i="9"/>
  <c r="F27" i="9" l="1"/>
  <c r="L5" i="9"/>
  <c r="L27" i="9" s="1"/>
</calcChain>
</file>

<file path=xl/sharedStrings.xml><?xml version="1.0" encoding="utf-8"?>
<sst xmlns="http://schemas.openxmlformats.org/spreadsheetml/2006/main" count="1414" uniqueCount="379">
  <si>
    <t>공 종 별 집 계 표</t>
  </si>
  <si>
    <t>[ 영종구 돌봄센터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</si>
  <si>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</si>
  <si>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</si>
  <si>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</si>
  <si>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</si>
  <si>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</si>
  <si>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</si>
  <si>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</si>
  <si>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</si>
  <si>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</si>
  <si>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</si>
  <si>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</si>
  <si>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</si>
  <si>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</si>
  <si>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</si>
  <si>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</si>
  <si>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</si>
  <si>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</si>
  <si>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</si>
  <si>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</si>
  <si>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</si>
  <si>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</si>
  <si>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</si>
  <si>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</si>
  <si>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</si>
  <si>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</si>
  <si>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</si>
  <si>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</si>
  <si>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</si>
  <si>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</si>
  <si>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</si>
  <si>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</si>
  <si>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</si>
  <si>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</si>
  <si>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</si>
  <si>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</si>
  <si>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</si>
  <si>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</si>
  <si>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</si>
  <si>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</si>
  <si>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</si>
  <si>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</si>
  <si>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</si>
  <si>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</si>
  <si>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</si>
  <si>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</si>
  <si>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</si>
  <si>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</si>
  <si>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</si>
  <si>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</si>
  <si>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영종구 돌봄센터 리모델링공사</t>
  </si>
  <si>
    <t/>
  </si>
  <si>
    <t>01</t>
  </si>
  <si>
    <t>01.8호점</t>
  </si>
  <si>
    <t>0101</t>
  </si>
  <si>
    <t>가  설  공  사</t>
  </si>
  <si>
    <t>010101</t>
  </si>
  <si>
    <t>건축물 현장정리</t>
  </si>
  <si>
    <t>개보수</t>
  </si>
  <si>
    <t>M2</t>
  </si>
  <si>
    <t>호표 1</t>
  </si>
  <si>
    <t>523CE2251BCE2B3D05055104899E3D</t>
  </si>
  <si>
    <t>T</t>
  </si>
  <si>
    <t>F</t>
  </si>
  <si>
    <t>010101523CE2251BCE2B3D05055104899E3D</t>
  </si>
  <si>
    <t>준공청소</t>
  </si>
  <si>
    <t>호표 2</t>
  </si>
  <si>
    <t>523CE2251BCE2B3D05055104899E3E</t>
  </si>
  <si>
    <t>010101523CE2251BCE2B3D05055104899E3E</t>
  </si>
  <si>
    <t>바닥보양</t>
  </si>
  <si>
    <t>플라베니아+테이프</t>
  </si>
  <si>
    <t>호표 3</t>
  </si>
  <si>
    <t>523CE2251BFA223695C348044D03ED</t>
  </si>
  <si>
    <t>010101523CE2251BFA223695C348044D03ED</t>
  </si>
  <si>
    <t>[ 합           계 ]</t>
  </si>
  <si>
    <t>TOTAL</t>
  </si>
  <si>
    <t>목공사및수장공사</t>
  </si>
  <si>
    <t>010102</t>
  </si>
  <si>
    <t>방염롤블라인드</t>
  </si>
  <si>
    <t>시공도</t>
  </si>
  <si>
    <t>5575C2157FB12C3165AF371C32C63ABFFC15DF</t>
  </si>
  <si>
    <t>0101025575C2157FB12C3165AF371C32C63ABFFC15DF</t>
  </si>
  <si>
    <t>가  구  공  사</t>
  </si>
  <si>
    <t>010103</t>
  </si>
  <si>
    <t>[F-01]사무실 수납장</t>
  </si>
  <si>
    <t>W:1900*D:300*H:2700</t>
  </si>
  <si>
    <t>EA</t>
  </si>
  <si>
    <t>호표 4</t>
  </si>
  <si>
    <t>523C52054A04223EE52B0D076D34BC</t>
  </si>
  <si>
    <t>010103523C52054A04223EE52B0D076D34BC</t>
  </si>
  <si>
    <t>[F-02]하부:6인용 사물함</t>
  </si>
  <si>
    <t>W:780*D:420*H:1200</t>
  </si>
  <si>
    <t>호표 5</t>
  </si>
  <si>
    <t>523C52054A04223EE52B0D076D34BD</t>
  </si>
  <si>
    <t>010103523C52054A04223EE52B0D076D34BD</t>
  </si>
  <si>
    <t>[F-03]상부:수납장</t>
  </si>
  <si>
    <t>W:1200*D:420*H:1500</t>
  </si>
  <si>
    <t>호표 6</t>
  </si>
  <si>
    <t>523C52054A04223EE52B0D076D34BE</t>
  </si>
  <si>
    <t>010103523C52054A04223EE52B0D076D34BE</t>
  </si>
  <si>
    <t>[F-04]하부:하부장</t>
  </si>
  <si>
    <t>W:830*D:420*H:1200</t>
  </si>
  <si>
    <t>호표 7</t>
  </si>
  <si>
    <t>523C52054A04223EE52B0D076D34BF</t>
  </si>
  <si>
    <t>010103523C52054A04223EE52B0D076D34BF</t>
  </si>
  <si>
    <t>[F-05]하부:학습테이블</t>
  </si>
  <si>
    <t>W:6100*D:500*H:830</t>
  </si>
  <si>
    <t>호표 8</t>
  </si>
  <si>
    <t>523C52054A04223EE52B0D076D34B8</t>
  </si>
  <si>
    <t>010103523C52054A04223EE52B0D076D34B8</t>
  </si>
  <si>
    <t>[F-05]상부:수납장</t>
  </si>
  <si>
    <t>W:3000*D:400*H:1500</t>
  </si>
  <si>
    <t>호표 9</t>
  </si>
  <si>
    <t>523C52054A04223EE52B0D076D34B9</t>
  </si>
  <si>
    <t>010103523C52054A04223EE52B0D076D34B9</t>
  </si>
  <si>
    <t>[F-07]칠판보조장</t>
  </si>
  <si>
    <t>W:6000*D:400*H:2500</t>
  </si>
  <si>
    <t>호표 10</t>
  </si>
  <si>
    <t>523C52054A04223EE52B0D076D34BA</t>
  </si>
  <si>
    <t>010103523C52054A04223EE52B0D076D34BA</t>
  </si>
  <si>
    <t>02.9호점</t>
  </si>
  <si>
    <t>0102</t>
  </si>
  <si>
    <t>010201</t>
  </si>
  <si>
    <t>010201523CE2251BCE2B3D05055104899E3D</t>
  </si>
  <si>
    <t>010201523CE2251BCE2B3D05055104899E3E</t>
  </si>
  <si>
    <t>010201523CE2251BFA223695C348044D03ED</t>
  </si>
  <si>
    <t>010202</t>
  </si>
  <si>
    <t>0102025575C2157FB12C3165AF371C32C63ABFFC15DF</t>
  </si>
  <si>
    <t>010203</t>
  </si>
  <si>
    <t>호표 11</t>
  </si>
  <si>
    <t>523C52054A04223EE52B0D076D3542</t>
  </si>
  <si>
    <t>010203523C52054A04223EE52B0D076D3542</t>
  </si>
  <si>
    <t>호표 12</t>
  </si>
  <si>
    <t>523C52054A04223EE52B0D076D3543</t>
  </si>
  <si>
    <t>010203523C52054A04223EE52B0D076D3543</t>
  </si>
  <si>
    <t>[F-03]학습테이블</t>
  </si>
  <si>
    <t>W:5700*D:500*H:830</t>
  </si>
  <si>
    <t>호표 13</t>
  </si>
  <si>
    <t>523C52054A04223EE52B0D076D3541</t>
  </si>
  <si>
    <t>010203523C52054A04223EE52B0D076D3541</t>
  </si>
  <si>
    <t>[F-04]수납장</t>
  </si>
  <si>
    <t>W:2200*D:400*H:1200</t>
  </si>
  <si>
    <t>호표 14</t>
  </si>
  <si>
    <t>523C52054A04223EE52B0D076D3546</t>
  </si>
  <si>
    <t>010203523C52054A04223EE52B0D076D3546</t>
  </si>
  <si>
    <t>[F-05]수납장</t>
  </si>
  <si>
    <t>W:2400*D:300*H:2700</t>
  </si>
  <si>
    <t>호표 15</t>
  </si>
  <si>
    <t>523C52054A04223EE52B0D076D3547</t>
  </si>
  <si>
    <t>010203523C52054A04223EE52B0D076D3547</t>
  </si>
  <si>
    <t>[F-06]수납장</t>
  </si>
  <si>
    <t>W:1800*D:300*H:1200</t>
  </si>
  <si>
    <t>호표 16</t>
  </si>
  <si>
    <t>523C52054A04223EE52B0D076D3544</t>
  </si>
  <si>
    <t>010203523C52054A04223EE52B0D076D3544</t>
  </si>
  <si>
    <t>호표 17</t>
  </si>
  <si>
    <t>523C52054A04223EE52B0D076D3545</t>
  </si>
  <si>
    <t>010203523C52054A04223EE52B0D076D3545</t>
  </si>
  <si>
    <t>03.10호점</t>
  </si>
  <si>
    <t>0103</t>
  </si>
  <si>
    <t>010301</t>
  </si>
  <si>
    <t>010301523CE2251BCE2B3D05055104899E3D</t>
  </si>
  <si>
    <t>010301523CE2251BCE2B3D05055104899E3E</t>
  </si>
  <si>
    <t>010301523CE2251BFA223695C348044D03ED</t>
  </si>
  <si>
    <t>010302</t>
  </si>
  <si>
    <t>조립식패널</t>
  </si>
  <si>
    <t>조립식패널, SGP칸막이</t>
  </si>
  <si>
    <t>551352451DFA273BD53B3056CDCEDDBC17B950</t>
  </si>
  <si>
    <t>010302551352451DFA273BD53B3056CDCEDDBC17B950</t>
  </si>
  <si>
    <t>0103025575C2157FB12C3165AF371C32C63ABFFC15DF</t>
  </si>
  <si>
    <t>비닐타일 깔기</t>
  </si>
  <si>
    <t>비닐타일, 3*450*450mm, 데코타일</t>
  </si>
  <si>
    <t>호표 18</t>
  </si>
  <si>
    <t>523C02857EB42F3D75DDB27A866614</t>
  </si>
  <si>
    <t>010302523C02857EB42F3D75DDB27A866614</t>
  </si>
  <si>
    <t>걸레받이 설치 - 중밀도섬유판</t>
  </si>
  <si>
    <t>T=9, H=100</t>
  </si>
  <si>
    <t>M</t>
  </si>
  <si>
    <t>호표 19</t>
  </si>
  <si>
    <t>523C02857EF22A3A6583AEBC446C52</t>
  </si>
  <si>
    <t>010302523C02857EF22A3A6583AEBC446C52</t>
  </si>
  <si>
    <t>석고보드칸막이벽 설치</t>
  </si>
  <si>
    <t>벽, T9.5GB*2겹양면+목재틀30*69@300</t>
  </si>
  <si>
    <t>호표 20</t>
  </si>
  <si>
    <t>523C028553E32B355512B904A193D7</t>
  </si>
  <si>
    <t>010302523C028553E32B355512B904A193D7</t>
  </si>
  <si>
    <t>금  속  공  사</t>
  </si>
  <si>
    <t>010303</t>
  </si>
  <si>
    <t>스테인리스재료분리대</t>
  </si>
  <si>
    <t>바닥, W25*H20*1.5t</t>
  </si>
  <si>
    <t>호표 21</t>
  </si>
  <si>
    <t>523C0285140F2D3855F213B11C9A76</t>
  </si>
  <si>
    <t>010303523C0285140F2D3855F213B11C9A76</t>
  </si>
  <si>
    <t>창  호  공  사</t>
  </si>
  <si>
    <t>010304</t>
  </si>
  <si>
    <t>WD01[합성수지도어]</t>
  </si>
  <si>
    <t>0.800 x 2.100 = 1.680</t>
  </si>
  <si>
    <t>호표 22</t>
  </si>
  <si>
    <t>523C3235B90F2730B5647669117540</t>
  </si>
  <si>
    <t>010304523C3235B90F2730B5647669117540</t>
  </si>
  <si>
    <t>도어힌지</t>
  </si>
  <si>
    <t>도어힌지, 스테인리스강, 베어링2개, 101.6*3.0mm</t>
  </si>
  <si>
    <t>개</t>
  </si>
  <si>
    <t>551342B585FA2E3FF55C5C8BBFE91FD07587A7</t>
  </si>
  <si>
    <t>010304551342B585FA2E3FF55C5C8BBFE91FD07587A7</t>
  </si>
  <si>
    <t>도어핸들</t>
  </si>
  <si>
    <t>도어핸들, 9000PB, 레바형</t>
  </si>
  <si>
    <t>조</t>
  </si>
  <si>
    <t>551342B585FA2E3F35AC5D075F34E89EC13090</t>
  </si>
  <si>
    <t>010304551342B585FA2E3F35AC5D075F34E89EC13090</t>
  </si>
  <si>
    <t>수밀코킹(실리콘)</t>
  </si>
  <si>
    <t>삼각, 10mm, 창호주위</t>
  </si>
  <si>
    <t>호표 23</t>
  </si>
  <si>
    <t>523C725537FF2331C56463C847AE3A</t>
  </si>
  <si>
    <t>010304523C725537FF2331C56463C847AE3A</t>
  </si>
  <si>
    <t>도어록 설치 / 일반도어록 강재창호</t>
  </si>
  <si>
    <t>재료비 별도</t>
  </si>
  <si>
    <t>개소</t>
  </si>
  <si>
    <t>호표 24</t>
  </si>
  <si>
    <t>523C3235CB6F293DA5E427F0A7725F</t>
  </si>
  <si>
    <t>010304523C3235CB6F293DA5E427F0A7725F</t>
  </si>
  <si>
    <t>창호주위 발포우레탄 충전</t>
  </si>
  <si>
    <t>발포우레탄 충전[현장설치도]</t>
  </si>
  <si>
    <t>호표 25</t>
  </si>
  <si>
    <t>523C3235CB32253BF56E52AECE996B</t>
  </si>
  <si>
    <t>010304523C3235CB32253BF56E52AECE996B</t>
  </si>
  <si>
    <t>칠    공    사</t>
  </si>
  <si>
    <t>010305</t>
  </si>
  <si>
    <t>바탕만들기+수성페인트 롤러칠</t>
  </si>
  <si>
    <t>내부 2회, G.B.면 줄퍼티, 친환경, 백색</t>
  </si>
  <si>
    <t>호표 26</t>
  </si>
  <si>
    <t>523C12E5E42423314567AA4415A8BC</t>
  </si>
  <si>
    <t>010305523C12E5E42423314567AA4415A8BC</t>
  </si>
  <si>
    <t>철  거  공  사</t>
  </si>
  <si>
    <t>010306</t>
  </si>
  <si>
    <t>안전쿠션 해체</t>
  </si>
  <si>
    <t>벽 H:1200</t>
  </si>
  <si>
    <t>호표 27</t>
  </si>
  <si>
    <t>523DE2950F94233C3551B5A4AD56AE</t>
  </si>
  <si>
    <t>010306523DE2950F94233C3551B5A4AD56AE</t>
  </si>
  <si>
    <t>안전쿠션의자 해체</t>
  </si>
  <si>
    <t>벽 H:1200*D:400</t>
  </si>
  <si>
    <t>호표 28</t>
  </si>
  <si>
    <t>523DE2950F94233C3551B5A4AD56AD</t>
  </si>
  <si>
    <t>010306523DE2950F94233C3551B5A4AD56AD</t>
  </si>
  <si>
    <t>PVC계바닥재 해체</t>
  </si>
  <si>
    <t>호표 29</t>
  </si>
  <si>
    <t>523DE2950F94233C3551BBCD113A18</t>
  </si>
  <si>
    <t>010306523DE2950F94233C3551BBCD113A18</t>
  </si>
  <si>
    <t>목재틀및바탕 해체</t>
  </si>
  <si>
    <t>호표 30</t>
  </si>
  <si>
    <t>523DE2950F94233C3551BBCD113A19</t>
  </si>
  <si>
    <t>010306523DE2950F94233C3551BBCD113A19</t>
  </si>
  <si>
    <t>걸레받이 해체</t>
  </si>
  <si>
    <t>호표 31</t>
  </si>
  <si>
    <t>523DE2950F94233C3551BBCD113A1A</t>
  </si>
  <si>
    <t>010306523DE2950F94233C3551BBCD113A1A</t>
  </si>
  <si>
    <t>책장 철거</t>
  </si>
  <si>
    <t>D:400</t>
  </si>
  <si>
    <t>호표 32</t>
  </si>
  <si>
    <t>523DE2950F942233C5C1D03099FC07</t>
  </si>
  <si>
    <t>010306523DE2950F942233C5C1D03099FC07</t>
  </si>
  <si>
    <t>010307</t>
  </si>
  <si>
    <t>W:2400*D:300*H:2400</t>
  </si>
  <si>
    <t>호표 33</t>
  </si>
  <si>
    <t>523C52054A04223EE52B0D076D328E</t>
  </si>
  <si>
    <t>010307523C52054A04223EE52B0D076D328E</t>
  </si>
  <si>
    <t>[F-02]칠판보조장</t>
  </si>
  <si>
    <t>호표 34</t>
  </si>
  <si>
    <t>523C52054A04223EE52B0D076D328F</t>
  </si>
  <si>
    <t>010307523C52054A04223EE52B0D076D328F</t>
  </si>
  <si>
    <t>호표 35</t>
  </si>
  <si>
    <t>523C52054A04223EE52B0D076D328C</t>
  </si>
  <si>
    <t>010307523C52054A04223EE52B0D076D328C</t>
  </si>
  <si>
    <t>W:2400*D:400*H:2400</t>
  </si>
  <si>
    <t>호표 36</t>
  </si>
  <si>
    <t>523C52054A04223EE52B0D076D328D</t>
  </si>
  <si>
    <t>010307523C52054A04223EE52B0D076D328D</t>
  </si>
  <si>
    <t>호표 37</t>
  </si>
  <si>
    <t>523C52054A04223EE52B0D076D328A</t>
  </si>
  <si>
    <t>010307523C52054A04223EE52B0D076D328A</t>
  </si>
  <si>
    <t>[F-06]6인용 사물함</t>
  </si>
  <si>
    <t>호표 38</t>
  </si>
  <si>
    <t>523C52054A04223EE52B0D076D328B</t>
  </si>
  <si>
    <t>010307523C52054A04223EE52B0D076D328B</t>
  </si>
  <si>
    <t>건설폐기물처리비</t>
  </si>
  <si>
    <t>010308</t>
  </si>
  <si>
    <t>6</t>
  </si>
  <si>
    <t>혼합건설폐기물</t>
  </si>
  <si>
    <t>그 밖의 건설폐기물에 가연성 5% 이하 혼합</t>
  </si>
  <si>
    <t>TON</t>
  </si>
  <si>
    <t>5271A20502DC2E3BC5F3FA65692ED55D3E0750</t>
  </si>
  <si>
    <t>0103085271A20502DC2E3BC5F3FA65692ED55D3E0750</t>
  </si>
  <si>
    <t>혼합건설폐기물 상차비 및 운반비</t>
  </si>
  <si>
    <t>24톤 암롤트럭, 30km</t>
  </si>
  <si>
    <t>5271A20502DC2E3BC5F3FA65692FFAB92E263B</t>
  </si>
  <si>
    <t>0103085271A20502DC2E3BC5F3FA65692FFAB92E263B</t>
  </si>
  <si>
    <t>비      고</t>
  </si>
  <si>
    <t>공 사 원 가 계 산 서</t>
  </si>
  <si>
    <t>공사명 : 영종구 돌봄센터 리모델링공사</t>
  </si>
  <si>
    <t>금액 : 일억팔백칠십일만삼천원(￦108,713,000)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</si>
  <si>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</si>
  <si>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</si>
  <si>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</si>
  <si>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</si>
  <si>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</si>
  <si>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</si>
  <si>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</si>
  <si>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</si>
  <si>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</si>
  <si>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</si>
  <si>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</si>
  <si>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</si>
  <si>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</si>
  <si>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</si>
  <si>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</si>
  <si>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</si>
  <si>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</si>
  <si>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</si>
  <si>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</si>
  <si>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</si>
  <si>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</si>
  <si>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</si>
  <si>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</si>
  <si>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</si>
  <si>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</si>
  <si>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</si>
  <si>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</si>
  <si>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</si>
  <si>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</si>
  <si>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</si>
  <si>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</si>
  <si>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</si>
  <si>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1개월미만제외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</si>
  <si>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</si>
  <si>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</si>
  <si>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</si>
  <si>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</si>
  <si>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</si>
  <si>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</si>
  <si>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1억미만제외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</si>
  <si>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</si>
  <si>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</si>
  <si>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</si>
  <si>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</si>
  <si>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</si>
  <si>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</si>
  <si>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CD</t>
  </si>
  <si>
    <t>석면부담금</t>
  </si>
  <si>
    <t>노무비 * 0.006%</t>
  </si>
  <si>
    <t>CC</t>
  </si>
  <si>
    <t>임금채권부담금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</si>
  <si>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</si>
  <si>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</si>
  <si>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</si>
  <si>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</si>
  <si>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</si>
  <si>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</si>
  <si>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</si>
  <si>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</si>
  <si>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</si>
  <si>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</si>
  <si>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</si>
  <si>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</si>
  <si>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</si>
  <si>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</si>
  <si>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</si>
  <si>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</si>
  <si>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</si>
  <si>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</si>
  <si>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</si>
  <si>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</si>
  <si>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</si>
  <si>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</si>
  <si>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</si>
  <si>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</si>
  <si>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</si>
  <si>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W:2200*D:400*H:1200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</si>
</sst>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4" xfId="0" quotePrefix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3">
    <cellStyle name="표준" xfId="0" builtinId="0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0"/>
  <sheetViews>
    <sheetView tabSelected="1" topLeftCell="B1" workbookViewId="0">
      <selection activeCell="E9" sqref="E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9" t="s">
        <v>299</v>
      </c>
      <c r="C1" s="19"/>
      <c r="D1" s="19"/>
      <c r="E1" s="19"/>
      <c r="F1" s="19"/>
      <c r="G1" s="19"/>
    </row>
    <row r="2" spans="1:7" ht="21.95" customHeight="1" x14ac:dyDescent="0.3">
      <c r="B2" s="20" t="s">
        <v>300</v>
      </c>
      <c r="C2" s="20"/>
      <c r="D2" s="20"/>
      <c r="E2" s="20"/>
      <c r="F2" s="21" t="s">
        <v>301</v>
      </c>
      <c r="G2" s="21"/>
    </row>
    <row r="3" spans="1:7" ht="21.95" customHeight="1" x14ac:dyDescent="0.3">
      <c r="B3" s="22" t="s">
        <v>302</v>
      </c>
      <c r="C3" s="23"/>
      <c r="D3" s="23"/>
      <c r="E3" s="17" t="s">
        <v>303</v>
      </c>
      <c r="F3" s="17" t="s">
        <v>304</v>
      </c>
      <c r="G3" s="17" t="s">
        <v>298</v>
      </c>
    </row>
    <row r="4" spans="1:7" ht="21.95" customHeight="1" x14ac:dyDescent="0.3">
      <c r="A4" s="1" t="s">
        <v>309</v>
      </c>
      <c r="B4" s="24" t="s">
        <v>305</v>
      </c>
      <c r="C4" s="24" t="s">
        <v>306</v>
      </c>
      <c r="D4" s="17" t="s">
        <v>310</v>
      </c>
      <c r="E4" s="15"/>
      <c r="F4" s="13" t="s">
        <v>52</v>
      </c>
      <c r="G4" s="13" t="s">
        <v>52</v>
      </c>
    </row>
    <row r="5" spans="1:7" ht="21.95" customHeight="1" x14ac:dyDescent="0.3">
      <c r="A5" s="1" t="s">
        <v>311</v>
      </c>
      <c r="B5" s="24"/>
      <c r="C5" s="24"/>
      <c r="D5" s="17" t="s">
        <v>312</v>
      </c>
      <c r="E5" s="15">
        <v>0</v>
      </c>
      <c r="F5" s="13" t="s">
        <v>52</v>
      </c>
      <c r="G5" s="13" t="s">
        <v>52</v>
      </c>
    </row>
    <row r="6" spans="1:7" ht="21.95" customHeight="1" x14ac:dyDescent="0.3">
      <c r="A6" s="1" t="s">
        <v>313</v>
      </c>
      <c r="B6" s="24"/>
      <c r="C6" s="24"/>
      <c r="D6" s="17" t="s">
        <v>314</v>
      </c>
      <c r="E6" s="15"/>
      <c r="F6" s="13" t="s">
        <v>52</v>
      </c>
      <c r="G6" s="13" t="s">
        <v>52</v>
      </c>
    </row>
    <row r="7" spans="1:7" ht="21.95" customHeight="1" x14ac:dyDescent="0.3">
      <c r="A7" s="1" t="s">
        <v>315</v>
      </c>
      <c r="B7" s="24"/>
      <c r="C7" s="24"/>
      <c r="D7" s="17" t="s">
        <v>316</v>
      </c>
      <c r="E7" s="15"/>
      <c r="F7" s="13" t="s">
        <v>52</v>
      </c>
      <c r="G7" s="13" t="s">
        <v>52</v>
      </c>
    </row>
    <row r="8" spans="1:7" ht="21.95" customHeight="1" x14ac:dyDescent="0.3">
      <c r="A8" s="1" t="s">
        <v>317</v>
      </c>
      <c r="B8" s="24"/>
      <c r="C8" s="24" t="s">
        <v>307</v>
      </c>
      <c r="D8" s="17" t="s">
        <v>318</v>
      </c>
      <c r="E8" s="15"/>
      <c r="F8" s="13" t="s">
        <v>52</v>
      </c>
      <c r="G8" s="13" t="s">
        <v>52</v>
      </c>
    </row>
    <row r="9" spans="1:7" ht="21.95" customHeight="1" x14ac:dyDescent="0.3">
      <c r="A9" s="1" t="s">
        <v>319</v>
      </c>
      <c r="B9" s="24"/>
      <c r="C9" s="24"/>
      <c r="D9" s="17" t="s">
        <v>320</v>
      </c>
      <c r="E9" s="15"/>
      <c r="F9" s="13" t="s">
        <v>321</v>
      </c>
      <c r="G9" s="13" t="s">
        <v>52</v>
      </c>
    </row>
    <row r="10" spans="1:7" ht="21.95" customHeight="1" x14ac:dyDescent="0.3">
      <c r="A10" s="1" t="s">
        <v>322</v>
      </c>
      <c r="B10" s="24"/>
      <c r="C10" s="24"/>
      <c r="D10" s="17" t="s">
        <v>316</v>
      </c>
      <c r="E10" s="15"/>
      <c r="F10" s="13" t="s">
        <v>52</v>
      </c>
      <c r="G10" s="13" t="s">
        <v>52</v>
      </c>
    </row>
    <row r="11" spans="1:7" ht="21.95" customHeight="1" x14ac:dyDescent="0.3">
      <c r="A11" s="1" t="s">
        <v>323</v>
      </c>
      <c r="B11" s="24"/>
      <c r="C11" s="24" t="s">
        <v>308</v>
      </c>
      <c r="D11" s="17" t="s">
        <v>324</v>
      </c>
      <c r="E11" s="15"/>
      <c r="F11" s="13"/>
      <c r="G11" s="13" t="s">
        <v>52</v>
      </c>
    </row>
    <row r="12" spans="1:7" ht="21.95" customHeight="1" x14ac:dyDescent="0.3">
      <c r="A12" s="1" t="s">
        <v>325</v>
      </c>
      <c r="B12" s="24"/>
      <c r="C12" s="24"/>
      <c r="D12" s="17" t="s">
        <v>326</v>
      </c>
      <c r="E12" s="15"/>
      <c r="F12" s="13" t="s">
        <v>327</v>
      </c>
      <c r="G12" s="13" t="s">
        <v>52</v>
      </c>
    </row>
    <row r="13" spans="1:7" ht="21.95" customHeight="1" x14ac:dyDescent="0.3">
      <c r="A13" s="1" t="s">
        <v>328</v>
      </c>
      <c r="B13" s="24"/>
      <c r="C13" s="24"/>
      <c r="D13" s="17" t="s">
        <v>329</v>
      </c>
      <c r="E13" s="15"/>
      <c r="F13" s="13" t="s">
        <v>330</v>
      </c>
      <c r="G13" s="13" t="s">
        <v>52</v>
      </c>
    </row>
    <row r="14" spans="1:7" ht="21.95" customHeight="1" x14ac:dyDescent="0.3">
      <c r="A14" s="1" t="s">
        <v>331</v>
      </c>
      <c r="B14" s="24"/>
      <c r="C14" s="24"/>
      <c r="D14" s="17" t="s">
        <v>332</v>
      </c>
      <c r="E14" s="15"/>
      <c r="F14" s="13" t="s">
        <v>333</v>
      </c>
      <c r="G14" s="13" t="s">
        <v>334</v>
      </c>
    </row>
    <row r="15" spans="1:7" ht="21.95" customHeight="1" x14ac:dyDescent="0.3">
      <c r="A15" s="1" t="s">
        <v>335</v>
      </c>
      <c r="B15" s="24"/>
      <c r="C15" s="24"/>
      <c r="D15" s="17" t="s">
        <v>336</v>
      </c>
      <c r="E15" s="15"/>
      <c r="F15" s="13" t="s">
        <v>337</v>
      </c>
      <c r="G15" s="13" t="s">
        <v>334</v>
      </c>
    </row>
    <row r="16" spans="1:7" ht="21.95" customHeight="1" x14ac:dyDescent="0.3">
      <c r="A16" s="1" t="s">
        <v>338</v>
      </c>
      <c r="B16" s="24"/>
      <c r="C16" s="24"/>
      <c r="D16" s="17" t="s">
        <v>339</v>
      </c>
      <c r="E16" s="15"/>
      <c r="F16" s="13" t="s">
        <v>340</v>
      </c>
      <c r="G16" s="13" t="s">
        <v>341</v>
      </c>
    </row>
    <row r="17" spans="1:7" ht="21.95" customHeight="1" x14ac:dyDescent="0.3">
      <c r="A17" s="1" t="s">
        <v>342</v>
      </c>
      <c r="B17" s="24"/>
      <c r="C17" s="24"/>
      <c r="D17" s="17" t="s">
        <v>343</v>
      </c>
      <c r="E17" s="15"/>
      <c r="F17" s="13" t="s">
        <v>344</v>
      </c>
      <c r="G17" s="13" t="s">
        <v>52</v>
      </c>
    </row>
    <row r="18" spans="1:7" ht="21.95" customHeight="1" x14ac:dyDescent="0.3">
      <c r="A18" s="1" t="s">
        <v>345</v>
      </c>
      <c r="B18" s="24"/>
      <c r="C18" s="24"/>
      <c r="D18" s="17" t="s">
        <v>346</v>
      </c>
      <c r="E18" s="15"/>
      <c r="F18" s="13" t="s">
        <v>347</v>
      </c>
      <c r="G18" s="13" t="s">
        <v>334</v>
      </c>
    </row>
    <row r="19" spans="1:7" ht="21.95" customHeight="1" x14ac:dyDescent="0.3">
      <c r="A19" s="1" t="s">
        <v>348</v>
      </c>
      <c r="B19" s="24"/>
      <c r="C19" s="24"/>
      <c r="D19" s="17" t="s">
        <v>349</v>
      </c>
      <c r="E19" s="15"/>
      <c r="F19" s="13" t="s">
        <v>350</v>
      </c>
      <c r="G19" s="13" t="s">
        <v>52</v>
      </c>
    </row>
    <row r="20" spans="1:7" ht="21.95" customHeight="1" x14ac:dyDescent="0.3">
      <c r="A20" s="1" t="s">
        <v>351</v>
      </c>
      <c r="B20" s="24"/>
      <c r="C20" s="24"/>
      <c r="D20" s="17" t="s">
        <v>352</v>
      </c>
      <c r="E20" s="15"/>
      <c r="F20" s="13" t="s">
        <v>353</v>
      </c>
      <c r="G20" s="13" t="s">
        <v>52</v>
      </c>
    </row>
    <row r="21" spans="1:7" ht="21.95" customHeight="1" x14ac:dyDescent="0.3">
      <c r="A21" s="1" t="s">
        <v>354</v>
      </c>
      <c r="B21" s="24"/>
      <c r="C21" s="24"/>
      <c r="D21" s="17" t="s">
        <v>355</v>
      </c>
      <c r="E21" s="15"/>
      <c r="F21" s="13" t="s">
        <v>356</v>
      </c>
      <c r="G21" s="13" t="s">
        <v>52</v>
      </c>
    </row>
    <row r="22" spans="1:7" ht="21.95" customHeight="1" x14ac:dyDescent="0.3">
      <c r="A22" s="1" t="s">
        <v>357</v>
      </c>
      <c r="B22" s="24"/>
      <c r="C22" s="24"/>
      <c r="D22" s="17" t="s">
        <v>358</v>
      </c>
      <c r="E22" s="15"/>
      <c r="F22" s="13" t="s">
        <v>359</v>
      </c>
      <c r="G22" s="13" t="s">
        <v>52</v>
      </c>
    </row>
    <row r="23" spans="1:7" ht="21.95" customHeight="1" x14ac:dyDescent="0.3">
      <c r="A23" s="1" t="s">
        <v>360</v>
      </c>
      <c r="B23" s="24"/>
      <c r="C23" s="24"/>
      <c r="D23" s="17" t="s">
        <v>316</v>
      </c>
      <c r="E23" s="15"/>
      <c r="F23" s="13" t="s">
        <v>52</v>
      </c>
      <c r="G23" s="13" t="s">
        <v>52</v>
      </c>
    </row>
    <row r="24" spans="1:7" ht="21.95" customHeight="1" x14ac:dyDescent="0.3">
      <c r="A24" s="1" t="s">
        <v>361</v>
      </c>
      <c r="B24" s="23" t="s">
        <v>362</v>
      </c>
      <c r="C24" s="23"/>
      <c r="D24" s="23"/>
      <c r="E24" s="15"/>
      <c r="F24" s="13" t="s">
        <v>52</v>
      </c>
      <c r="G24" s="13" t="s">
        <v>52</v>
      </c>
    </row>
    <row r="25" spans="1:7" ht="21.95" customHeight="1" x14ac:dyDescent="0.3">
      <c r="A25" s="1" t="s">
        <v>363</v>
      </c>
      <c r="B25" s="23" t="s">
        <v>364</v>
      </c>
      <c r="C25" s="23"/>
      <c r="D25" s="23"/>
      <c r="E25" s="15"/>
      <c r="F25" s="13" t="s">
        <v>365</v>
      </c>
      <c r="G25" s="13" t="s">
        <v>52</v>
      </c>
    </row>
    <row r="26" spans="1:7" ht="21.95" customHeight="1" x14ac:dyDescent="0.3">
      <c r="A26" s="1" t="s">
        <v>366</v>
      </c>
      <c r="B26" s="23" t="s">
        <v>367</v>
      </c>
      <c r="C26" s="23"/>
      <c r="D26" s="23"/>
      <c r="E26" s="15"/>
      <c r="F26" s="13" t="s">
        <v>368</v>
      </c>
      <c r="G26" s="13" t="s">
        <v>52</v>
      </c>
    </row>
    <row r="27" spans="1:7" ht="21.95" customHeight="1" x14ac:dyDescent="0.3">
      <c r="A27" s="1" t="s">
        <v>369</v>
      </c>
      <c r="B27" s="23" t="s">
        <v>370</v>
      </c>
      <c r="C27" s="23"/>
      <c r="D27" s="23"/>
      <c r="E27" s="15"/>
      <c r="F27" s="13" t="s">
        <v>52</v>
      </c>
      <c r="G27" s="13" t="s">
        <v>52</v>
      </c>
    </row>
    <row r="28" spans="1:7" ht="21.95" customHeight="1" x14ac:dyDescent="0.3">
      <c r="A28" s="1" t="s">
        <v>371</v>
      </c>
      <c r="B28" s="23" t="s">
        <v>372</v>
      </c>
      <c r="C28" s="23"/>
      <c r="D28" s="23"/>
      <c r="E28" s="15"/>
      <c r="F28" s="13" t="s">
        <v>373</v>
      </c>
      <c r="G28" s="13" t="s">
        <v>52</v>
      </c>
    </row>
    <row r="29" spans="1:7" ht="21.95" customHeight="1" x14ac:dyDescent="0.3">
      <c r="A29" s="1" t="s">
        <v>374</v>
      </c>
      <c r="B29" s="23" t="s">
        <v>375</v>
      </c>
      <c r="C29" s="23"/>
      <c r="D29" s="23"/>
      <c r="E29" s="15"/>
      <c r="F29" s="13" t="s">
        <v>52</v>
      </c>
      <c r="G29" s="13" t="s">
        <v>52</v>
      </c>
    </row>
    <row r="30" spans="1:7" ht="21.95" customHeight="1" x14ac:dyDescent="0.3">
      <c r="A30" s="1" t="s">
        <v>376</v>
      </c>
      <c r="B30" s="23" t="s">
        <v>377</v>
      </c>
      <c r="C30" s="23"/>
      <c r="D30" s="23"/>
      <c r="E30" s="15"/>
      <c r="F30" s="13" t="s">
        <v>52</v>
      </c>
      <c r="G30" s="13" t="s">
        <v>52</v>
      </c>
    </row>
  </sheetData>
  <mergeCells count="15">
    <mergeCell ref="B30:D30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8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7"/>
  <sheetViews>
    <sheetView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  <c r="N3" s="27" t="s">
        <v>13</v>
      </c>
      <c r="O3" s="27" t="s">
        <v>14</v>
      </c>
      <c r="P3" s="27" t="s">
        <v>15</v>
      </c>
      <c r="Q3" s="27" t="s">
        <v>16</v>
      </c>
      <c r="R3" s="27" t="s">
        <v>17</v>
      </c>
      <c r="S3" s="27" t="s">
        <v>18</v>
      </c>
      <c r="T3" s="27" t="s">
        <v>19</v>
      </c>
    </row>
    <row r="4" spans="1:20" ht="30" customHeight="1" x14ac:dyDescent="0.3">
      <c r="A4" s="26"/>
      <c r="B4" s="26"/>
      <c r="C4" s="26"/>
      <c r="D4" s="26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6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F6+F10+F14</f>
        <v>0</v>
      </c>
      <c r="F5" s="15">
        <f t="shared" ref="F5:F22" si="0">E5*D5</f>
        <v>0</v>
      </c>
      <c r="G5" s="15">
        <f>H6+H10+H14</f>
        <v>0</v>
      </c>
      <c r="H5" s="15">
        <f t="shared" ref="H5:H22" si="1">G5*D5</f>
        <v>0</v>
      </c>
      <c r="I5" s="15">
        <f>J6+J10+J14</f>
        <v>0</v>
      </c>
      <c r="J5" s="15">
        <f t="shared" ref="J5:J22" si="2">I5*D5</f>
        <v>0</v>
      </c>
      <c r="K5" s="15">
        <f t="shared" ref="K5:K22" si="3">E5+G5+I5</f>
        <v>0</v>
      </c>
      <c r="L5" s="15">
        <f t="shared" ref="L5:L22" si="4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>
        <f>F7+F8+F9</f>
        <v>0</v>
      </c>
      <c r="F6" s="15">
        <f t="shared" si="0"/>
        <v>0</v>
      </c>
      <c r="G6" s="15">
        <f>H7+H8+H9</f>
        <v>0</v>
      </c>
      <c r="H6" s="15">
        <f t="shared" si="1"/>
        <v>0</v>
      </c>
      <c r="I6" s="15">
        <f>J7+J8+J9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>
        <f>공종별내역서!F27</f>
        <v>0</v>
      </c>
      <c r="F7" s="15">
        <f t="shared" si="0"/>
        <v>0</v>
      </c>
      <c r="G7" s="15">
        <f>공종별내역서!H27</f>
        <v>0</v>
      </c>
      <c r="H7" s="15">
        <f t="shared" si="1"/>
        <v>0</v>
      </c>
      <c r="I7" s="15">
        <f>공종별내역서!J27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77</v>
      </c>
      <c r="B8" s="13" t="s">
        <v>52</v>
      </c>
      <c r="C8" s="13" t="s">
        <v>52</v>
      </c>
      <c r="D8" s="14">
        <v>1</v>
      </c>
      <c r="E8" s="15">
        <f>공종별내역서!F51</f>
        <v>0</v>
      </c>
      <c r="F8" s="15">
        <f t="shared" si="0"/>
        <v>0</v>
      </c>
      <c r="G8" s="15">
        <f>공종별내역서!H51</f>
        <v>0</v>
      </c>
      <c r="H8" s="15">
        <f t="shared" si="1"/>
        <v>0</v>
      </c>
      <c r="I8" s="15">
        <f>공종별내역서!J51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78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83</v>
      </c>
      <c r="B9" s="13" t="s">
        <v>52</v>
      </c>
      <c r="C9" s="13" t="s">
        <v>52</v>
      </c>
      <c r="D9" s="14">
        <v>1</v>
      </c>
      <c r="E9" s="15">
        <f>공종별내역서!F75</f>
        <v>0</v>
      </c>
      <c r="F9" s="15">
        <f t="shared" si="0"/>
        <v>0</v>
      </c>
      <c r="G9" s="15">
        <f>공종별내역서!H75</f>
        <v>0</v>
      </c>
      <c r="H9" s="15">
        <f t="shared" si="1"/>
        <v>0</v>
      </c>
      <c r="I9" s="15">
        <f>공종별내역서!J75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52</v>
      </c>
      <c r="N9" s="2" t="s">
        <v>84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121</v>
      </c>
      <c r="B10" s="13" t="s">
        <v>52</v>
      </c>
      <c r="C10" s="13" t="s">
        <v>52</v>
      </c>
      <c r="D10" s="14">
        <v>1</v>
      </c>
      <c r="E10" s="15">
        <f>F11+F12+F13</f>
        <v>0</v>
      </c>
      <c r="F10" s="15">
        <f t="shared" si="0"/>
        <v>0</v>
      </c>
      <c r="G10" s="15">
        <f>H11+H12+H13</f>
        <v>0</v>
      </c>
      <c r="H10" s="15">
        <f t="shared" si="1"/>
        <v>0</v>
      </c>
      <c r="I10" s="15">
        <f>J11+J12+J13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122</v>
      </c>
      <c r="O10" s="2" t="s">
        <v>52</v>
      </c>
      <c r="P10" s="2" t="s">
        <v>53</v>
      </c>
      <c r="Q10" s="2" t="s">
        <v>52</v>
      </c>
      <c r="R10" s="3">
        <v>2</v>
      </c>
      <c r="S10" s="2" t="s">
        <v>52</v>
      </c>
      <c r="T10" s="11"/>
    </row>
    <row r="11" spans="1:20" ht="30" customHeight="1" x14ac:dyDescent="0.3">
      <c r="A11" s="13" t="s">
        <v>56</v>
      </c>
      <c r="B11" s="13" t="s">
        <v>52</v>
      </c>
      <c r="C11" s="13" t="s">
        <v>52</v>
      </c>
      <c r="D11" s="14">
        <v>1</v>
      </c>
      <c r="E11" s="15">
        <f>공종별내역서!F99</f>
        <v>0</v>
      </c>
      <c r="F11" s="15">
        <f t="shared" si="0"/>
        <v>0</v>
      </c>
      <c r="G11" s="15">
        <f>공종별내역서!H99</f>
        <v>0</v>
      </c>
      <c r="H11" s="15">
        <f t="shared" si="1"/>
        <v>0</v>
      </c>
      <c r="I11" s="15">
        <f>공종별내역서!J99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123</v>
      </c>
      <c r="O11" s="2" t="s">
        <v>52</v>
      </c>
      <c r="P11" s="2" t="s">
        <v>122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3" t="s">
        <v>77</v>
      </c>
      <c r="B12" s="13" t="s">
        <v>52</v>
      </c>
      <c r="C12" s="13" t="s">
        <v>52</v>
      </c>
      <c r="D12" s="14">
        <v>1</v>
      </c>
      <c r="E12" s="15">
        <f>공종별내역서!F123</f>
        <v>0</v>
      </c>
      <c r="F12" s="15">
        <f t="shared" si="0"/>
        <v>0</v>
      </c>
      <c r="G12" s="15">
        <f>공종별내역서!H123</f>
        <v>0</v>
      </c>
      <c r="H12" s="15">
        <f t="shared" si="1"/>
        <v>0</v>
      </c>
      <c r="I12" s="15">
        <f>공종별내역서!J123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127</v>
      </c>
      <c r="O12" s="2" t="s">
        <v>52</v>
      </c>
      <c r="P12" s="2" t="s">
        <v>122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3" t="s">
        <v>83</v>
      </c>
      <c r="B13" s="13" t="s">
        <v>52</v>
      </c>
      <c r="C13" s="13" t="s">
        <v>52</v>
      </c>
      <c r="D13" s="14">
        <v>1</v>
      </c>
      <c r="E13" s="15">
        <f>공종별내역서!F147</f>
        <v>0</v>
      </c>
      <c r="F13" s="15">
        <f t="shared" si="0"/>
        <v>0</v>
      </c>
      <c r="G13" s="15">
        <f>공종별내역서!H147</f>
        <v>0</v>
      </c>
      <c r="H13" s="15">
        <f t="shared" si="1"/>
        <v>0</v>
      </c>
      <c r="I13" s="15">
        <f>공종별내역서!J147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129</v>
      </c>
      <c r="O13" s="2" t="s">
        <v>52</v>
      </c>
      <c r="P13" s="2" t="s">
        <v>122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3" t="s">
        <v>159</v>
      </c>
      <c r="B14" s="13" t="s">
        <v>52</v>
      </c>
      <c r="C14" s="13" t="s">
        <v>52</v>
      </c>
      <c r="D14" s="14">
        <v>1</v>
      </c>
      <c r="E14" s="15">
        <f>F15+F16+F17+F18+F19+F20+F21</f>
        <v>0</v>
      </c>
      <c r="F14" s="15">
        <f t="shared" si="0"/>
        <v>0</v>
      </c>
      <c r="G14" s="15">
        <f>H15+H16+H17+H18+H19+H20+H21</f>
        <v>0</v>
      </c>
      <c r="H14" s="15">
        <f t="shared" si="1"/>
        <v>0</v>
      </c>
      <c r="I14" s="15">
        <f>J15+J16+J17+J18+J19+J20+J21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52</v>
      </c>
      <c r="N14" s="2" t="s">
        <v>160</v>
      </c>
      <c r="O14" s="2" t="s">
        <v>52</v>
      </c>
      <c r="P14" s="2" t="s">
        <v>53</v>
      </c>
      <c r="Q14" s="2" t="s">
        <v>52</v>
      </c>
      <c r="R14" s="3">
        <v>2</v>
      </c>
      <c r="S14" s="2" t="s">
        <v>52</v>
      </c>
      <c r="T14" s="11"/>
    </row>
    <row r="15" spans="1:20" ht="30" customHeight="1" x14ac:dyDescent="0.3">
      <c r="A15" s="13" t="s">
        <v>56</v>
      </c>
      <c r="B15" s="13" t="s">
        <v>52</v>
      </c>
      <c r="C15" s="13" t="s">
        <v>52</v>
      </c>
      <c r="D15" s="14">
        <v>1</v>
      </c>
      <c r="E15" s="15">
        <f>공종별내역서!F171</f>
        <v>0</v>
      </c>
      <c r="F15" s="15">
        <f t="shared" si="0"/>
        <v>0</v>
      </c>
      <c r="G15" s="15">
        <f>공종별내역서!H171</f>
        <v>0</v>
      </c>
      <c r="H15" s="15">
        <f t="shared" si="1"/>
        <v>0</v>
      </c>
      <c r="I15" s="15">
        <f>공종별내역서!J171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52</v>
      </c>
      <c r="N15" s="2" t="s">
        <v>161</v>
      </c>
      <c r="O15" s="2" t="s">
        <v>52</v>
      </c>
      <c r="P15" s="2" t="s">
        <v>160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3" t="s">
        <v>77</v>
      </c>
      <c r="B16" s="13" t="s">
        <v>52</v>
      </c>
      <c r="C16" s="13" t="s">
        <v>52</v>
      </c>
      <c r="D16" s="14">
        <v>1</v>
      </c>
      <c r="E16" s="15">
        <f>공종별내역서!F195</f>
        <v>0</v>
      </c>
      <c r="F16" s="15">
        <f t="shared" si="0"/>
        <v>0</v>
      </c>
      <c r="G16" s="15">
        <f>공종별내역서!H195</f>
        <v>0</v>
      </c>
      <c r="H16" s="15">
        <f t="shared" si="1"/>
        <v>0</v>
      </c>
      <c r="I16" s="15">
        <f>공종별내역서!J195</f>
        <v>0</v>
      </c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52</v>
      </c>
      <c r="N16" s="2" t="s">
        <v>165</v>
      </c>
      <c r="O16" s="2" t="s">
        <v>52</v>
      </c>
      <c r="P16" s="2" t="s">
        <v>160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3" t="s">
        <v>187</v>
      </c>
      <c r="B17" s="13" t="s">
        <v>52</v>
      </c>
      <c r="C17" s="13" t="s">
        <v>52</v>
      </c>
      <c r="D17" s="14">
        <v>1</v>
      </c>
      <c r="E17" s="15">
        <f>공종별내역서!F219</f>
        <v>0</v>
      </c>
      <c r="F17" s="15">
        <f t="shared" si="0"/>
        <v>0</v>
      </c>
      <c r="G17" s="15">
        <f>공종별내역서!H219</f>
        <v>0</v>
      </c>
      <c r="H17" s="15">
        <f t="shared" si="1"/>
        <v>0</v>
      </c>
      <c r="I17" s="15">
        <f>공종별내역서!J219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52</v>
      </c>
      <c r="N17" s="2" t="s">
        <v>188</v>
      </c>
      <c r="O17" s="2" t="s">
        <v>52</v>
      </c>
      <c r="P17" s="2" t="s">
        <v>160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13" t="s">
        <v>194</v>
      </c>
      <c r="B18" s="13" t="s">
        <v>52</v>
      </c>
      <c r="C18" s="13" t="s">
        <v>52</v>
      </c>
      <c r="D18" s="14">
        <v>1</v>
      </c>
      <c r="E18" s="15">
        <f>공종별내역서!F243</f>
        <v>0</v>
      </c>
      <c r="F18" s="15">
        <f t="shared" si="0"/>
        <v>0</v>
      </c>
      <c r="G18" s="15">
        <f>공종별내역서!H243</f>
        <v>0</v>
      </c>
      <c r="H18" s="15">
        <f t="shared" si="1"/>
        <v>0</v>
      </c>
      <c r="I18" s="15">
        <f>공종별내역서!J243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52</v>
      </c>
      <c r="N18" s="2" t="s">
        <v>195</v>
      </c>
      <c r="O18" s="2" t="s">
        <v>52</v>
      </c>
      <c r="P18" s="2" t="s">
        <v>160</v>
      </c>
      <c r="Q18" s="2" t="s">
        <v>52</v>
      </c>
      <c r="R18" s="3">
        <v>3</v>
      </c>
      <c r="S18" s="2" t="s">
        <v>52</v>
      </c>
      <c r="T18" s="11"/>
    </row>
    <row r="19" spans="1:20" ht="30" customHeight="1" x14ac:dyDescent="0.3">
      <c r="A19" s="13" t="s">
        <v>227</v>
      </c>
      <c r="B19" s="13" t="s">
        <v>52</v>
      </c>
      <c r="C19" s="13" t="s">
        <v>52</v>
      </c>
      <c r="D19" s="14">
        <v>1</v>
      </c>
      <c r="E19" s="15">
        <f>공종별내역서!F267</f>
        <v>0</v>
      </c>
      <c r="F19" s="15">
        <f t="shared" si="0"/>
        <v>0</v>
      </c>
      <c r="G19" s="15">
        <f>공종별내역서!H267</f>
        <v>0</v>
      </c>
      <c r="H19" s="15">
        <f t="shared" si="1"/>
        <v>0</v>
      </c>
      <c r="I19" s="15">
        <f>공종별내역서!J267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52</v>
      </c>
      <c r="N19" s="2" t="s">
        <v>228</v>
      </c>
      <c r="O19" s="2" t="s">
        <v>52</v>
      </c>
      <c r="P19" s="2" t="s">
        <v>160</v>
      </c>
      <c r="Q19" s="2" t="s">
        <v>52</v>
      </c>
      <c r="R19" s="3">
        <v>3</v>
      </c>
      <c r="S19" s="2" t="s">
        <v>52</v>
      </c>
      <c r="T19" s="11"/>
    </row>
    <row r="20" spans="1:20" ht="30" customHeight="1" x14ac:dyDescent="0.3">
      <c r="A20" s="13" t="s">
        <v>234</v>
      </c>
      <c r="B20" s="13" t="s">
        <v>52</v>
      </c>
      <c r="C20" s="13" t="s">
        <v>52</v>
      </c>
      <c r="D20" s="14">
        <v>1</v>
      </c>
      <c r="E20" s="15">
        <f>공종별내역서!F291</f>
        <v>0</v>
      </c>
      <c r="F20" s="15">
        <f t="shared" si="0"/>
        <v>0</v>
      </c>
      <c r="G20" s="15">
        <f>공종별내역서!H291</f>
        <v>0</v>
      </c>
      <c r="H20" s="15">
        <f t="shared" si="1"/>
        <v>0</v>
      </c>
      <c r="I20" s="15">
        <f>공종별내역서!J291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52</v>
      </c>
      <c r="N20" s="2" t="s">
        <v>235</v>
      </c>
      <c r="O20" s="2" t="s">
        <v>52</v>
      </c>
      <c r="P20" s="2" t="s">
        <v>160</v>
      </c>
      <c r="Q20" s="2" t="s">
        <v>52</v>
      </c>
      <c r="R20" s="3">
        <v>3</v>
      </c>
      <c r="S20" s="2" t="s">
        <v>52</v>
      </c>
      <c r="T20" s="11"/>
    </row>
    <row r="21" spans="1:20" ht="30" customHeight="1" x14ac:dyDescent="0.3">
      <c r="A21" s="13" t="s">
        <v>83</v>
      </c>
      <c r="B21" s="13" t="s">
        <v>52</v>
      </c>
      <c r="C21" s="13" t="s">
        <v>52</v>
      </c>
      <c r="D21" s="14">
        <v>1</v>
      </c>
      <c r="E21" s="15">
        <f>공종별내역서!F315</f>
        <v>0</v>
      </c>
      <c r="F21" s="15">
        <f t="shared" si="0"/>
        <v>0</v>
      </c>
      <c r="G21" s="15">
        <f>공종별내역서!H315</f>
        <v>0</v>
      </c>
      <c r="H21" s="15">
        <f t="shared" si="1"/>
        <v>0</v>
      </c>
      <c r="I21" s="15">
        <f>공종별내역서!J315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52</v>
      </c>
      <c r="N21" s="2" t="s">
        <v>263</v>
      </c>
      <c r="O21" s="2" t="s">
        <v>52</v>
      </c>
      <c r="P21" s="2" t="s">
        <v>160</v>
      </c>
      <c r="Q21" s="2" t="s">
        <v>52</v>
      </c>
      <c r="R21" s="3">
        <v>3</v>
      </c>
      <c r="S21" s="2" t="s">
        <v>52</v>
      </c>
      <c r="T21" s="11"/>
    </row>
    <row r="22" spans="1:20" ht="30" customHeight="1" x14ac:dyDescent="0.3">
      <c r="A22" s="13" t="s">
        <v>286</v>
      </c>
      <c r="B22" s="13" t="s">
        <v>52</v>
      </c>
      <c r="C22" s="13" t="s">
        <v>52</v>
      </c>
      <c r="D22" s="14">
        <v>1</v>
      </c>
      <c r="E22" s="15">
        <f>공종별내역서!F339</f>
        <v>0</v>
      </c>
      <c r="F22" s="15">
        <f t="shared" si="0"/>
        <v>0</v>
      </c>
      <c r="G22" s="15">
        <f>공종별내역서!H339</f>
        <v>0</v>
      </c>
      <c r="H22" s="15">
        <f t="shared" si="1"/>
        <v>0</v>
      </c>
      <c r="I22" s="15">
        <f>공종별내역서!J339</f>
        <v>0</v>
      </c>
      <c r="J22" s="15">
        <f t="shared" si="2"/>
        <v>0</v>
      </c>
      <c r="K22" s="15">
        <f t="shared" si="3"/>
        <v>0</v>
      </c>
      <c r="L22" s="15">
        <f t="shared" si="4"/>
        <v>0</v>
      </c>
      <c r="M22" s="13" t="s">
        <v>52</v>
      </c>
      <c r="N22" s="2" t="s">
        <v>287</v>
      </c>
      <c r="O22" s="2" t="s">
        <v>52</v>
      </c>
      <c r="P22" s="2" t="s">
        <v>52</v>
      </c>
      <c r="Q22" s="2" t="s">
        <v>288</v>
      </c>
      <c r="R22" s="3">
        <v>3</v>
      </c>
      <c r="S22" s="2" t="s">
        <v>52</v>
      </c>
      <c r="T22" s="11">
        <f>L22*1</f>
        <v>0</v>
      </c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75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65" right="0" top="0.39370078740157483" bottom="0.39370078740157483" header="0" footer="0"/>
  <pageSetup paperSize="9" scale="64" fitToHeight="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339"/>
  <sheetViews>
    <sheetView workbookViewId="0">
      <selection activeCell="D5" sqref="D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5" t="s">
        <v>2</v>
      </c>
      <c r="B2" s="25" t="s">
        <v>3</v>
      </c>
      <c r="C2" s="25" t="s">
        <v>4</v>
      </c>
      <c r="D2" s="25" t="s">
        <v>5</v>
      </c>
      <c r="E2" s="25" t="s">
        <v>6</v>
      </c>
      <c r="F2" s="25"/>
      <c r="G2" s="25" t="s">
        <v>9</v>
      </c>
      <c r="H2" s="25"/>
      <c r="I2" s="25" t="s">
        <v>10</v>
      </c>
      <c r="J2" s="25"/>
      <c r="K2" s="25" t="s">
        <v>11</v>
      </c>
      <c r="L2" s="25"/>
      <c r="M2" s="25" t="s">
        <v>12</v>
      </c>
      <c r="N2" s="27" t="s">
        <v>20</v>
      </c>
      <c r="O2" s="27" t="s">
        <v>14</v>
      </c>
      <c r="P2" s="27" t="s">
        <v>21</v>
      </c>
      <c r="Q2" s="27" t="s">
        <v>13</v>
      </c>
      <c r="R2" s="27" t="s">
        <v>22</v>
      </c>
      <c r="S2" s="27" t="s">
        <v>23</v>
      </c>
      <c r="T2" s="27" t="s">
        <v>24</v>
      </c>
      <c r="U2" s="27" t="s">
        <v>25</v>
      </c>
      <c r="V2" s="27" t="s">
        <v>26</v>
      </c>
      <c r="W2" s="27" t="s">
        <v>27</v>
      </c>
      <c r="X2" s="27" t="s">
        <v>28</v>
      </c>
      <c r="Y2" s="27" t="s">
        <v>29</v>
      </c>
      <c r="Z2" s="27" t="s">
        <v>30</v>
      </c>
      <c r="AA2" s="27" t="s">
        <v>31</v>
      </c>
      <c r="AB2" s="27" t="s">
        <v>32</v>
      </c>
      <c r="AC2" s="27" t="s">
        <v>33</v>
      </c>
      <c r="AD2" s="27" t="s">
        <v>34</v>
      </c>
      <c r="AE2" s="27" t="s">
        <v>35</v>
      </c>
      <c r="AF2" s="27" t="s">
        <v>36</v>
      </c>
      <c r="AG2" s="27" t="s">
        <v>37</v>
      </c>
      <c r="AH2" s="27" t="s">
        <v>38</v>
      </c>
      <c r="AI2" s="27" t="s">
        <v>39</v>
      </c>
      <c r="AJ2" s="27" t="s">
        <v>40</v>
      </c>
      <c r="AK2" s="27" t="s">
        <v>41</v>
      </c>
      <c r="AL2" s="27" t="s">
        <v>42</v>
      </c>
      <c r="AM2" s="27" t="s">
        <v>43</v>
      </c>
      <c r="AN2" s="27" t="s">
        <v>44</v>
      </c>
      <c r="AO2" s="27" t="s">
        <v>45</v>
      </c>
      <c r="AP2" s="27" t="s">
        <v>46</v>
      </c>
      <c r="AQ2" s="27" t="s">
        <v>47</v>
      </c>
      <c r="AR2" s="27" t="s">
        <v>48</v>
      </c>
      <c r="AS2" s="27" t="s">
        <v>16</v>
      </c>
      <c r="AT2" s="27" t="s">
        <v>17</v>
      </c>
      <c r="AU2" s="27" t="s">
        <v>49</v>
      </c>
      <c r="AV2" s="27" t="s">
        <v>50</v>
      </c>
    </row>
    <row r="3" spans="1:48" ht="30" customHeight="1" x14ac:dyDescent="0.3">
      <c r="A3" s="25"/>
      <c r="B3" s="25"/>
      <c r="C3" s="25"/>
      <c r="D3" s="25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5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78</v>
      </c>
      <c r="E5" s="15"/>
      <c r="F5" s="15"/>
      <c r="G5" s="15"/>
      <c r="H5" s="15"/>
      <c r="I5" s="15"/>
      <c r="J5" s="15"/>
      <c r="K5" s="15"/>
      <c r="L5" s="15">
        <f t="shared" ref="L5:L7" si="0">TRUNC(F5+H5+J5, 0)</f>
        <v>0</v>
      </c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4</v>
      </c>
    </row>
    <row r="6" spans="1:48" ht="30" customHeight="1" x14ac:dyDescent="0.3">
      <c r="A6" s="16" t="s">
        <v>66</v>
      </c>
      <c r="B6" s="16" t="s">
        <v>59</v>
      </c>
      <c r="C6" s="16" t="s">
        <v>60</v>
      </c>
      <c r="D6" s="14">
        <v>78</v>
      </c>
      <c r="E6" s="15"/>
      <c r="F6" s="15"/>
      <c r="G6" s="15"/>
      <c r="H6" s="15"/>
      <c r="I6" s="15"/>
      <c r="J6" s="15"/>
      <c r="K6" s="15"/>
      <c r="L6" s="15">
        <f t="shared" si="0"/>
        <v>0</v>
      </c>
      <c r="M6" s="16" t="s">
        <v>67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5</v>
      </c>
    </row>
    <row r="7" spans="1:48" ht="30" customHeight="1" x14ac:dyDescent="0.3">
      <c r="A7" s="16" t="s">
        <v>70</v>
      </c>
      <c r="B7" s="16" t="s">
        <v>71</v>
      </c>
      <c r="C7" s="16" t="s">
        <v>60</v>
      </c>
      <c r="D7" s="14">
        <v>78</v>
      </c>
      <c r="E7" s="15"/>
      <c r="F7" s="15"/>
      <c r="G7" s="15"/>
      <c r="H7" s="15"/>
      <c r="I7" s="15"/>
      <c r="J7" s="15"/>
      <c r="K7" s="15"/>
      <c r="L7" s="15">
        <f t="shared" si="0"/>
        <v>0</v>
      </c>
      <c r="M7" s="16" t="s">
        <v>72</v>
      </c>
      <c r="N7" s="2" t="s">
        <v>73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74</v>
      </c>
      <c r="AV7" s="3">
        <v>70</v>
      </c>
    </row>
    <row r="8" spans="1:48" ht="30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57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57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57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 x14ac:dyDescent="0.3">
      <c r="A27" s="16" t="s">
        <v>75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>
        <f>SUMIF(Q5:Q26,"010101",L5:L26)</f>
        <v>0</v>
      </c>
      <c r="M27" s="14"/>
      <c r="N27" t="s">
        <v>76</v>
      </c>
    </row>
    <row r="28" spans="1:48" ht="30" customHeight="1" x14ac:dyDescent="0.3">
      <c r="A28" s="16" t="s">
        <v>77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78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79</v>
      </c>
      <c r="B29" s="16" t="s">
        <v>52</v>
      </c>
      <c r="C29" s="16" t="s">
        <v>60</v>
      </c>
      <c r="D29" s="14">
        <v>15</v>
      </c>
      <c r="E29" s="15"/>
      <c r="F29" s="15"/>
      <c r="G29" s="15"/>
      <c r="H29" s="15"/>
      <c r="I29" s="15"/>
      <c r="J29" s="15"/>
      <c r="K29" s="15"/>
      <c r="L29" s="15">
        <f>TRUNC(F29+H29+J29, 0)</f>
        <v>0</v>
      </c>
      <c r="M29" s="16" t="s">
        <v>80</v>
      </c>
      <c r="N29" s="2" t="s">
        <v>81</v>
      </c>
      <c r="O29" s="2" t="s">
        <v>52</v>
      </c>
      <c r="P29" s="2" t="s">
        <v>52</v>
      </c>
      <c r="Q29" s="2" t="s">
        <v>78</v>
      </c>
      <c r="R29" s="2" t="s">
        <v>64</v>
      </c>
      <c r="S29" s="2" t="s">
        <v>64</v>
      </c>
      <c r="T29" s="2" t="s">
        <v>63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82</v>
      </c>
      <c r="AV29" s="3">
        <v>76</v>
      </c>
    </row>
    <row r="30" spans="1:48" ht="30" customHeight="1" x14ac:dyDescent="0.3">
      <c r="A30" s="14"/>
      <c r="B30" s="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Q30" s="1" t="s">
        <v>78</v>
      </c>
    </row>
    <row r="31" spans="1:48" ht="30" customHeight="1" x14ac:dyDescent="0.3">
      <c r="A31" s="14"/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4"/>
      <c r="Q31" s="1" t="s">
        <v>78</v>
      </c>
    </row>
    <row r="32" spans="1:48" ht="30" customHeight="1" x14ac:dyDescent="0.3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1" t="s">
        <v>78</v>
      </c>
    </row>
    <row r="33" spans="1:17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78</v>
      </c>
    </row>
    <row r="34" spans="1:17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78</v>
      </c>
    </row>
    <row r="35" spans="1:17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78</v>
      </c>
    </row>
    <row r="36" spans="1:17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78</v>
      </c>
    </row>
    <row r="37" spans="1:17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78</v>
      </c>
    </row>
    <row r="38" spans="1:17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78</v>
      </c>
    </row>
    <row r="39" spans="1:17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78</v>
      </c>
    </row>
    <row r="40" spans="1:17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78</v>
      </c>
    </row>
    <row r="41" spans="1:17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78</v>
      </c>
    </row>
    <row r="42" spans="1:17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78</v>
      </c>
    </row>
    <row r="43" spans="1:17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78</v>
      </c>
    </row>
    <row r="44" spans="1:17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78</v>
      </c>
    </row>
    <row r="45" spans="1:17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78</v>
      </c>
    </row>
    <row r="46" spans="1:17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78</v>
      </c>
    </row>
    <row r="47" spans="1:17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78</v>
      </c>
    </row>
    <row r="48" spans="1:17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78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78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78</v>
      </c>
    </row>
    <row r="51" spans="1:48" ht="30" customHeight="1" x14ac:dyDescent="0.3">
      <c r="A51" s="16" t="s">
        <v>75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>
        <f>SUMIF(Q29:Q50,"010102",L29:L50)</f>
        <v>0</v>
      </c>
      <c r="M51" s="14"/>
      <c r="N51" t="s">
        <v>76</v>
      </c>
    </row>
    <row r="52" spans="1:48" ht="30" customHeight="1" x14ac:dyDescent="0.3">
      <c r="A52" s="16" t="s">
        <v>83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84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85</v>
      </c>
      <c r="B53" s="16" t="s">
        <v>86</v>
      </c>
      <c r="C53" s="16" t="s">
        <v>87</v>
      </c>
      <c r="D53" s="14">
        <v>1</v>
      </c>
      <c r="E53" s="15"/>
      <c r="F53" s="15"/>
      <c r="G53" s="15"/>
      <c r="H53" s="15"/>
      <c r="I53" s="15"/>
      <c r="J53" s="15"/>
      <c r="K53" s="15"/>
      <c r="L53" s="15">
        <f t="shared" ref="L53:L59" si="1">TRUNC(F53+H53+J53, 0)</f>
        <v>0</v>
      </c>
      <c r="M53" s="16" t="s">
        <v>88</v>
      </c>
      <c r="N53" s="2" t="s">
        <v>89</v>
      </c>
      <c r="O53" s="2" t="s">
        <v>52</v>
      </c>
      <c r="P53" s="2" t="s">
        <v>52</v>
      </c>
      <c r="Q53" s="2" t="s">
        <v>84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90</v>
      </c>
      <c r="AV53" s="3">
        <v>10</v>
      </c>
    </row>
    <row r="54" spans="1:48" ht="30" customHeight="1" x14ac:dyDescent="0.3">
      <c r="A54" s="16" t="s">
        <v>91</v>
      </c>
      <c r="B54" s="16" t="s">
        <v>92</v>
      </c>
      <c r="C54" s="16" t="s">
        <v>87</v>
      </c>
      <c r="D54" s="14">
        <v>4</v>
      </c>
      <c r="E54" s="15"/>
      <c r="F54" s="15"/>
      <c r="G54" s="15"/>
      <c r="H54" s="15"/>
      <c r="I54" s="15"/>
      <c r="J54" s="15"/>
      <c r="K54" s="15"/>
      <c r="L54" s="15">
        <f t="shared" si="1"/>
        <v>0</v>
      </c>
      <c r="M54" s="16" t="s">
        <v>93</v>
      </c>
      <c r="N54" s="2" t="s">
        <v>94</v>
      </c>
      <c r="O54" s="2" t="s">
        <v>52</v>
      </c>
      <c r="P54" s="2" t="s">
        <v>52</v>
      </c>
      <c r="Q54" s="2" t="s">
        <v>84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95</v>
      </c>
      <c r="AV54" s="3">
        <v>11</v>
      </c>
    </row>
    <row r="55" spans="1:48" ht="30" customHeight="1" x14ac:dyDescent="0.3">
      <c r="A55" s="16" t="s">
        <v>96</v>
      </c>
      <c r="B55" s="16" t="s">
        <v>97</v>
      </c>
      <c r="C55" s="16" t="s">
        <v>87</v>
      </c>
      <c r="D55" s="14">
        <v>2</v>
      </c>
      <c r="E55" s="15"/>
      <c r="F55" s="15"/>
      <c r="G55" s="15"/>
      <c r="H55" s="15"/>
      <c r="I55" s="15"/>
      <c r="J55" s="15"/>
      <c r="K55" s="15"/>
      <c r="L55" s="15">
        <f t="shared" si="1"/>
        <v>0</v>
      </c>
      <c r="M55" s="16" t="s">
        <v>98</v>
      </c>
      <c r="N55" s="2" t="s">
        <v>99</v>
      </c>
      <c r="O55" s="2" t="s">
        <v>52</v>
      </c>
      <c r="P55" s="2" t="s">
        <v>52</v>
      </c>
      <c r="Q55" s="2" t="s">
        <v>84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100</v>
      </c>
      <c r="AV55" s="3">
        <v>12</v>
      </c>
    </row>
    <row r="56" spans="1:48" ht="30" customHeight="1" x14ac:dyDescent="0.3">
      <c r="A56" s="16" t="s">
        <v>101</v>
      </c>
      <c r="B56" s="16" t="s">
        <v>102</v>
      </c>
      <c r="C56" s="16" t="s">
        <v>87</v>
      </c>
      <c r="D56" s="14">
        <v>1</v>
      </c>
      <c r="E56" s="15"/>
      <c r="F56" s="15"/>
      <c r="G56" s="15"/>
      <c r="H56" s="15"/>
      <c r="I56" s="15"/>
      <c r="J56" s="15"/>
      <c r="K56" s="15"/>
      <c r="L56" s="15">
        <f t="shared" si="1"/>
        <v>0</v>
      </c>
      <c r="M56" s="16" t="s">
        <v>103</v>
      </c>
      <c r="N56" s="2" t="s">
        <v>104</v>
      </c>
      <c r="O56" s="2" t="s">
        <v>52</v>
      </c>
      <c r="P56" s="2" t="s">
        <v>52</v>
      </c>
      <c r="Q56" s="2" t="s">
        <v>84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105</v>
      </c>
      <c r="AV56" s="3">
        <v>13</v>
      </c>
    </row>
    <row r="57" spans="1:48" ht="30" customHeight="1" x14ac:dyDescent="0.3">
      <c r="A57" s="16" t="s">
        <v>106</v>
      </c>
      <c r="B57" s="16" t="s">
        <v>107</v>
      </c>
      <c r="C57" s="16" t="s">
        <v>87</v>
      </c>
      <c r="D57" s="14">
        <v>1</v>
      </c>
      <c r="E57" s="15"/>
      <c r="F57" s="15"/>
      <c r="G57" s="15"/>
      <c r="H57" s="15"/>
      <c r="I57" s="15"/>
      <c r="J57" s="15"/>
      <c r="K57" s="15"/>
      <c r="L57" s="15">
        <f t="shared" si="1"/>
        <v>0</v>
      </c>
      <c r="M57" s="16" t="s">
        <v>108</v>
      </c>
      <c r="N57" s="2" t="s">
        <v>109</v>
      </c>
      <c r="O57" s="2" t="s">
        <v>52</v>
      </c>
      <c r="P57" s="2" t="s">
        <v>52</v>
      </c>
      <c r="Q57" s="2" t="s">
        <v>84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110</v>
      </c>
      <c r="AV57" s="3">
        <v>14</v>
      </c>
    </row>
    <row r="58" spans="1:48" ht="30" customHeight="1" x14ac:dyDescent="0.3">
      <c r="A58" s="16" t="s">
        <v>111</v>
      </c>
      <c r="B58" s="16" t="s">
        <v>112</v>
      </c>
      <c r="C58" s="16" t="s">
        <v>87</v>
      </c>
      <c r="D58" s="14">
        <v>1</v>
      </c>
      <c r="E58" s="15"/>
      <c r="F58" s="15"/>
      <c r="G58" s="15"/>
      <c r="H58" s="15"/>
      <c r="I58" s="15"/>
      <c r="J58" s="15"/>
      <c r="K58" s="15"/>
      <c r="L58" s="15">
        <f t="shared" si="1"/>
        <v>0</v>
      </c>
      <c r="M58" s="16" t="s">
        <v>113</v>
      </c>
      <c r="N58" s="2" t="s">
        <v>114</v>
      </c>
      <c r="O58" s="2" t="s">
        <v>52</v>
      </c>
      <c r="P58" s="2" t="s">
        <v>52</v>
      </c>
      <c r="Q58" s="2" t="s">
        <v>84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115</v>
      </c>
      <c r="AV58" s="3">
        <v>15</v>
      </c>
    </row>
    <row r="59" spans="1:48" ht="30" customHeight="1" x14ac:dyDescent="0.3">
      <c r="A59" s="16" t="s">
        <v>116</v>
      </c>
      <c r="B59" s="16" t="s">
        <v>117</v>
      </c>
      <c r="C59" s="16" t="s">
        <v>87</v>
      </c>
      <c r="D59" s="14">
        <v>1</v>
      </c>
      <c r="E59" s="15"/>
      <c r="F59" s="15"/>
      <c r="G59" s="15"/>
      <c r="H59" s="15"/>
      <c r="I59" s="15"/>
      <c r="J59" s="15"/>
      <c r="K59" s="15"/>
      <c r="L59" s="15">
        <f t="shared" si="1"/>
        <v>0</v>
      </c>
      <c r="M59" s="16" t="s">
        <v>118</v>
      </c>
      <c r="N59" s="2" t="s">
        <v>119</v>
      </c>
      <c r="O59" s="2" t="s">
        <v>52</v>
      </c>
      <c r="P59" s="2" t="s">
        <v>52</v>
      </c>
      <c r="Q59" s="2" t="s">
        <v>84</v>
      </c>
      <c r="R59" s="2" t="s">
        <v>63</v>
      </c>
      <c r="S59" s="2" t="s">
        <v>64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120</v>
      </c>
      <c r="AV59" s="3">
        <v>16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84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84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84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84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84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84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84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84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84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84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84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84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84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84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84</v>
      </c>
    </row>
    <row r="75" spans="1:48" ht="30" customHeight="1" x14ac:dyDescent="0.3">
      <c r="A75" s="16" t="s">
        <v>75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>
        <f>SUMIF(Q53:Q74,"010103",L53:L74)</f>
        <v>0</v>
      </c>
      <c r="M75" s="14"/>
      <c r="N75" t="s">
        <v>76</v>
      </c>
    </row>
    <row r="76" spans="1:48" ht="30" customHeight="1" x14ac:dyDescent="0.3">
      <c r="A76" s="16" t="s">
        <v>56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123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58</v>
      </c>
      <c r="B77" s="16" t="s">
        <v>59</v>
      </c>
      <c r="C77" s="16" t="s">
        <v>60</v>
      </c>
      <c r="D77" s="14">
        <v>123</v>
      </c>
      <c r="E77" s="15"/>
      <c r="F77" s="15"/>
      <c r="G77" s="15"/>
      <c r="H77" s="15"/>
      <c r="I77" s="15"/>
      <c r="J77" s="15"/>
      <c r="K77" s="15"/>
      <c r="L77" s="15">
        <f t="shared" ref="L77:L79" si="2">TRUNC(F77+H77+J77, 0)</f>
        <v>0</v>
      </c>
      <c r="M77" s="16" t="s">
        <v>61</v>
      </c>
      <c r="N77" s="2" t="s">
        <v>62</v>
      </c>
      <c r="O77" s="2" t="s">
        <v>52</v>
      </c>
      <c r="P77" s="2" t="s">
        <v>52</v>
      </c>
      <c r="Q77" s="2" t="s">
        <v>123</v>
      </c>
      <c r="R77" s="2" t="s">
        <v>63</v>
      </c>
      <c r="S77" s="2" t="s">
        <v>64</v>
      </c>
      <c r="T77" s="2" t="s">
        <v>64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124</v>
      </c>
      <c r="AV77" s="3">
        <v>19</v>
      </c>
    </row>
    <row r="78" spans="1:48" ht="30" customHeight="1" x14ac:dyDescent="0.3">
      <c r="A78" s="16" t="s">
        <v>66</v>
      </c>
      <c r="B78" s="16" t="s">
        <v>59</v>
      </c>
      <c r="C78" s="16" t="s">
        <v>60</v>
      </c>
      <c r="D78" s="14">
        <v>123</v>
      </c>
      <c r="E78" s="15"/>
      <c r="F78" s="15"/>
      <c r="G78" s="15"/>
      <c r="H78" s="15"/>
      <c r="I78" s="15"/>
      <c r="J78" s="15"/>
      <c r="K78" s="15"/>
      <c r="L78" s="15">
        <f t="shared" si="2"/>
        <v>0</v>
      </c>
      <c r="M78" s="16" t="s">
        <v>67</v>
      </c>
      <c r="N78" s="2" t="s">
        <v>68</v>
      </c>
      <c r="O78" s="2" t="s">
        <v>52</v>
      </c>
      <c r="P78" s="2" t="s">
        <v>52</v>
      </c>
      <c r="Q78" s="2" t="s">
        <v>123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125</v>
      </c>
      <c r="AV78" s="3">
        <v>20</v>
      </c>
    </row>
    <row r="79" spans="1:48" ht="30" customHeight="1" x14ac:dyDescent="0.3">
      <c r="A79" s="16" t="s">
        <v>70</v>
      </c>
      <c r="B79" s="16" t="s">
        <v>71</v>
      </c>
      <c r="C79" s="16" t="s">
        <v>60</v>
      </c>
      <c r="D79" s="14">
        <v>123</v>
      </c>
      <c r="E79" s="15"/>
      <c r="F79" s="15"/>
      <c r="G79" s="15"/>
      <c r="H79" s="15"/>
      <c r="I79" s="15"/>
      <c r="J79" s="15"/>
      <c r="K79" s="15"/>
      <c r="L79" s="15">
        <f t="shared" si="2"/>
        <v>0</v>
      </c>
      <c r="M79" s="16" t="s">
        <v>72</v>
      </c>
      <c r="N79" s="2" t="s">
        <v>73</v>
      </c>
      <c r="O79" s="2" t="s">
        <v>52</v>
      </c>
      <c r="P79" s="2" t="s">
        <v>52</v>
      </c>
      <c r="Q79" s="2" t="s">
        <v>123</v>
      </c>
      <c r="R79" s="2" t="s">
        <v>63</v>
      </c>
      <c r="S79" s="2" t="s">
        <v>64</v>
      </c>
      <c r="T79" s="2" t="s">
        <v>64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126</v>
      </c>
      <c r="AV79" s="3">
        <v>71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123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123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123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123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123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123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123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123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123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123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123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123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123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123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123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123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123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123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123</v>
      </c>
    </row>
    <row r="99" spans="1:48" ht="30" customHeight="1" x14ac:dyDescent="0.3">
      <c r="A99" s="16" t="s">
        <v>75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>
        <f>SUMIF(Q77:Q98,"010201",L77:L98)</f>
        <v>0</v>
      </c>
      <c r="M99" s="14"/>
      <c r="N99" t="s">
        <v>76</v>
      </c>
    </row>
    <row r="100" spans="1:48" ht="30" customHeight="1" x14ac:dyDescent="0.3">
      <c r="A100" s="16" t="s">
        <v>77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127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79</v>
      </c>
      <c r="B101" s="16" t="s">
        <v>52</v>
      </c>
      <c r="C101" s="16" t="s">
        <v>60</v>
      </c>
      <c r="D101" s="14">
        <v>48</v>
      </c>
      <c r="E101" s="15"/>
      <c r="F101" s="15"/>
      <c r="G101" s="15"/>
      <c r="H101" s="15"/>
      <c r="I101" s="15"/>
      <c r="J101" s="15"/>
      <c r="K101" s="15"/>
      <c r="L101" s="15">
        <f>TRUNC(F101+H101+J101, 0)</f>
        <v>0</v>
      </c>
      <c r="M101" s="16" t="s">
        <v>80</v>
      </c>
      <c r="N101" s="2" t="s">
        <v>81</v>
      </c>
      <c r="O101" s="2" t="s">
        <v>52</v>
      </c>
      <c r="P101" s="2" t="s">
        <v>52</v>
      </c>
      <c r="Q101" s="2" t="s">
        <v>127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128</v>
      </c>
      <c r="AV101" s="3">
        <v>77</v>
      </c>
    </row>
    <row r="102" spans="1:48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127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127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127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127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127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127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127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127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127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127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127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127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127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127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127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127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127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127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127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127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127</v>
      </c>
    </row>
    <row r="123" spans="1:48" ht="30" customHeight="1" x14ac:dyDescent="0.3">
      <c r="A123" s="16" t="s">
        <v>75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>
        <f>SUMIF(Q101:Q122,"010202",L101:L122)</f>
        <v>0</v>
      </c>
      <c r="M123" s="14"/>
      <c r="N123" t="s">
        <v>76</v>
      </c>
    </row>
    <row r="124" spans="1:48" ht="30" customHeight="1" x14ac:dyDescent="0.3">
      <c r="A124" s="16" t="s">
        <v>83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129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85</v>
      </c>
      <c r="B125" s="18" t="s">
        <v>378</v>
      </c>
      <c r="C125" s="16" t="s">
        <v>87</v>
      </c>
      <c r="D125" s="14">
        <v>1</v>
      </c>
      <c r="E125" s="15"/>
      <c r="F125" s="15"/>
      <c r="G125" s="15"/>
      <c r="H125" s="15"/>
      <c r="I125" s="15"/>
      <c r="J125" s="15"/>
      <c r="K125" s="15"/>
      <c r="L125" s="15">
        <f t="shared" ref="L125:L131" si="3">TRUNC(F125+H125+J125, 0)</f>
        <v>0</v>
      </c>
      <c r="M125" s="16" t="s">
        <v>130</v>
      </c>
      <c r="N125" s="2" t="s">
        <v>131</v>
      </c>
      <c r="O125" s="2" t="s">
        <v>52</v>
      </c>
      <c r="P125" s="2" t="s">
        <v>52</v>
      </c>
      <c r="Q125" s="2" t="s">
        <v>129</v>
      </c>
      <c r="R125" s="2" t="s">
        <v>63</v>
      </c>
      <c r="S125" s="2" t="s">
        <v>64</v>
      </c>
      <c r="T125" s="2" t="s">
        <v>64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132</v>
      </c>
      <c r="AV125" s="3">
        <v>25</v>
      </c>
    </row>
    <row r="126" spans="1:48" ht="30" customHeight="1" x14ac:dyDescent="0.3">
      <c r="A126" s="16" t="s">
        <v>91</v>
      </c>
      <c r="B126" s="16" t="s">
        <v>92</v>
      </c>
      <c r="C126" s="16" t="s">
        <v>87</v>
      </c>
      <c r="D126" s="14">
        <v>6</v>
      </c>
      <c r="E126" s="15"/>
      <c r="F126" s="15"/>
      <c r="G126" s="15"/>
      <c r="H126" s="15"/>
      <c r="I126" s="15"/>
      <c r="J126" s="15"/>
      <c r="K126" s="15"/>
      <c r="L126" s="15">
        <f t="shared" si="3"/>
        <v>0</v>
      </c>
      <c r="M126" s="16" t="s">
        <v>133</v>
      </c>
      <c r="N126" s="2" t="s">
        <v>134</v>
      </c>
      <c r="O126" s="2" t="s">
        <v>52</v>
      </c>
      <c r="P126" s="2" t="s">
        <v>52</v>
      </c>
      <c r="Q126" s="2" t="s">
        <v>129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135</v>
      </c>
      <c r="AV126" s="3">
        <v>26</v>
      </c>
    </row>
    <row r="127" spans="1:48" ht="30" customHeight="1" x14ac:dyDescent="0.3">
      <c r="A127" s="16" t="s">
        <v>136</v>
      </c>
      <c r="B127" s="16" t="s">
        <v>137</v>
      </c>
      <c r="C127" s="16" t="s">
        <v>87</v>
      </c>
      <c r="D127" s="14">
        <v>1</v>
      </c>
      <c r="E127" s="15"/>
      <c r="F127" s="15"/>
      <c r="G127" s="15"/>
      <c r="H127" s="15"/>
      <c r="I127" s="15"/>
      <c r="J127" s="15"/>
      <c r="K127" s="15"/>
      <c r="L127" s="15">
        <f t="shared" si="3"/>
        <v>0</v>
      </c>
      <c r="M127" s="16" t="s">
        <v>138</v>
      </c>
      <c r="N127" s="2" t="s">
        <v>139</v>
      </c>
      <c r="O127" s="2" t="s">
        <v>52</v>
      </c>
      <c r="P127" s="2" t="s">
        <v>52</v>
      </c>
      <c r="Q127" s="2" t="s">
        <v>129</v>
      </c>
      <c r="R127" s="2" t="s">
        <v>63</v>
      </c>
      <c r="S127" s="2" t="s">
        <v>64</v>
      </c>
      <c r="T127" s="2" t="s">
        <v>64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140</v>
      </c>
      <c r="AV127" s="3">
        <v>27</v>
      </c>
    </row>
    <row r="128" spans="1:48" ht="30" customHeight="1" x14ac:dyDescent="0.3">
      <c r="A128" s="16" t="s">
        <v>141</v>
      </c>
      <c r="B128" s="16" t="s">
        <v>142</v>
      </c>
      <c r="C128" s="16" t="s">
        <v>87</v>
      </c>
      <c r="D128" s="14">
        <v>1</v>
      </c>
      <c r="E128" s="15"/>
      <c r="F128" s="15"/>
      <c r="G128" s="15"/>
      <c r="H128" s="15"/>
      <c r="I128" s="15"/>
      <c r="J128" s="15"/>
      <c r="K128" s="15"/>
      <c r="L128" s="15">
        <f t="shared" si="3"/>
        <v>0</v>
      </c>
      <c r="M128" s="16" t="s">
        <v>143</v>
      </c>
      <c r="N128" s="2" t="s">
        <v>144</v>
      </c>
      <c r="O128" s="2" t="s">
        <v>52</v>
      </c>
      <c r="P128" s="2" t="s">
        <v>52</v>
      </c>
      <c r="Q128" s="2" t="s">
        <v>129</v>
      </c>
      <c r="R128" s="2" t="s">
        <v>63</v>
      </c>
      <c r="S128" s="2" t="s">
        <v>64</v>
      </c>
      <c r="T128" s="2" t="s">
        <v>64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145</v>
      </c>
      <c r="AV128" s="3">
        <v>28</v>
      </c>
    </row>
    <row r="129" spans="1:48" ht="30" customHeight="1" x14ac:dyDescent="0.3">
      <c r="A129" s="16" t="s">
        <v>146</v>
      </c>
      <c r="B129" s="16" t="s">
        <v>147</v>
      </c>
      <c r="C129" s="16" t="s">
        <v>87</v>
      </c>
      <c r="D129" s="14">
        <v>1</v>
      </c>
      <c r="E129" s="15"/>
      <c r="F129" s="15"/>
      <c r="G129" s="15"/>
      <c r="H129" s="15"/>
      <c r="I129" s="15"/>
      <c r="J129" s="15"/>
      <c r="K129" s="15"/>
      <c r="L129" s="15">
        <f t="shared" si="3"/>
        <v>0</v>
      </c>
      <c r="M129" s="16" t="s">
        <v>148</v>
      </c>
      <c r="N129" s="2" t="s">
        <v>149</v>
      </c>
      <c r="O129" s="2" t="s">
        <v>52</v>
      </c>
      <c r="P129" s="2" t="s">
        <v>52</v>
      </c>
      <c r="Q129" s="2" t="s">
        <v>129</v>
      </c>
      <c r="R129" s="2" t="s">
        <v>63</v>
      </c>
      <c r="S129" s="2" t="s">
        <v>64</v>
      </c>
      <c r="T129" s="2" t="s">
        <v>64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150</v>
      </c>
      <c r="AV129" s="3">
        <v>29</v>
      </c>
    </row>
    <row r="130" spans="1:48" ht="30" customHeight="1" x14ac:dyDescent="0.3">
      <c r="A130" s="16" t="s">
        <v>151</v>
      </c>
      <c r="B130" s="16" t="s">
        <v>152</v>
      </c>
      <c r="C130" s="16" t="s">
        <v>87</v>
      </c>
      <c r="D130" s="14">
        <v>1</v>
      </c>
      <c r="E130" s="15"/>
      <c r="F130" s="15"/>
      <c r="G130" s="15"/>
      <c r="H130" s="15"/>
      <c r="I130" s="15"/>
      <c r="J130" s="15"/>
      <c r="K130" s="15"/>
      <c r="L130" s="15">
        <f t="shared" si="3"/>
        <v>0</v>
      </c>
      <c r="M130" s="16" t="s">
        <v>153</v>
      </c>
      <c r="N130" s="2" t="s">
        <v>154</v>
      </c>
      <c r="O130" s="2" t="s">
        <v>52</v>
      </c>
      <c r="P130" s="2" t="s">
        <v>52</v>
      </c>
      <c r="Q130" s="2" t="s">
        <v>129</v>
      </c>
      <c r="R130" s="2" t="s">
        <v>63</v>
      </c>
      <c r="S130" s="2" t="s">
        <v>64</v>
      </c>
      <c r="T130" s="2" t="s">
        <v>64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155</v>
      </c>
      <c r="AV130" s="3">
        <v>30</v>
      </c>
    </row>
    <row r="131" spans="1:48" ht="30" customHeight="1" x14ac:dyDescent="0.3">
      <c r="A131" s="16" t="s">
        <v>116</v>
      </c>
      <c r="B131" s="16" t="s">
        <v>117</v>
      </c>
      <c r="C131" s="16" t="s">
        <v>87</v>
      </c>
      <c r="D131" s="14">
        <v>1</v>
      </c>
      <c r="E131" s="15"/>
      <c r="F131" s="15"/>
      <c r="G131" s="15"/>
      <c r="H131" s="15"/>
      <c r="I131" s="15"/>
      <c r="J131" s="15"/>
      <c r="K131" s="15"/>
      <c r="L131" s="15">
        <f t="shared" si="3"/>
        <v>0</v>
      </c>
      <c r="M131" s="16" t="s">
        <v>156</v>
      </c>
      <c r="N131" s="2" t="s">
        <v>157</v>
      </c>
      <c r="O131" s="2" t="s">
        <v>52</v>
      </c>
      <c r="P131" s="2" t="s">
        <v>52</v>
      </c>
      <c r="Q131" s="2" t="s">
        <v>129</v>
      </c>
      <c r="R131" s="2" t="s">
        <v>63</v>
      </c>
      <c r="S131" s="2" t="s">
        <v>64</v>
      </c>
      <c r="T131" s="2" t="s">
        <v>64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158</v>
      </c>
      <c r="AV131" s="3">
        <v>31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129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129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129</v>
      </c>
    </row>
    <row r="135" spans="1:48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129</v>
      </c>
    </row>
    <row r="136" spans="1:48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129</v>
      </c>
    </row>
    <row r="137" spans="1:48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129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129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129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129</v>
      </c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129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129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129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129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129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129</v>
      </c>
    </row>
    <row r="147" spans="1:48" ht="30" customHeight="1" x14ac:dyDescent="0.3">
      <c r="A147" s="16" t="s">
        <v>75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>
        <f>SUMIF(Q125:Q146,"010203",L125:L146)</f>
        <v>0</v>
      </c>
      <c r="M147" s="14"/>
      <c r="N147" t="s">
        <v>76</v>
      </c>
    </row>
    <row r="148" spans="1:48" ht="30" customHeight="1" x14ac:dyDescent="0.3">
      <c r="A148" s="16" t="s">
        <v>56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161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58</v>
      </c>
      <c r="B149" s="16" t="s">
        <v>59</v>
      </c>
      <c r="C149" s="16" t="s">
        <v>60</v>
      </c>
      <c r="D149" s="14">
        <v>81</v>
      </c>
      <c r="E149" s="15"/>
      <c r="F149" s="15"/>
      <c r="G149" s="15"/>
      <c r="H149" s="15"/>
      <c r="I149" s="15"/>
      <c r="J149" s="15"/>
      <c r="K149" s="15"/>
      <c r="L149" s="15">
        <f t="shared" ref="L149:L151" si="4">TRUNC(F149+H149+J149, 0)</f>
        <v>0</v>
      </c>
      <c r="M149" s="16" t="s">
        <v>61</v>
      </c>
      <c r="N149" s="2" t="s">
        <v>62</v>
      </c>
      <c r="O149" s="2" t="s">
        <v>52</v>
      </c>
      <c r="P149" s="2" t="s">
        <v>52</v>
      </c>
      <c r="Q149" s="2" t="s">
        <v>161</v>
      </c>
      <c r="R149" s="2" t="s">
        <v>63</v>
      </c>
      <c r="S149" s="2" t="s">
        <v>64</v>
      </c>
      <c r="T149" s="2" t="s">
        <v>64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162</v>
      </c>
      <c r="AV149" s="3">
        <v>34</v>
      </c>
    </row>
    <row r="150" spans="1:48" ht="30" customHeight="1" x14ac:dyDescent="0.3">
      <c r="A150" s="16" t="s">
        <v>66</v>
      </c>
      <c r="B150" s="16" t="s">
        <v>59</v>
      </c>
      <c r="C150" s="16" t="s">
        <v>60</v>
      </c>
      <c r="D150" s="14">
        <v>81</v>
      </c>
      <c r="E150" s="15"/>
      <c r="F150" s="15"/>
      <c r="G150" s="15"/>
      <c r="H150" s="15"/>
      <c r="I150" s="15"/>
      <c r="J150" s="15"/>
      <c r="K150" s="15"/>
      <c r="L150" s="15">
        <f t="shared" si="4"/>
        <v>0</v>
      </c>
      <c r="M150" s="16" t="s">
        <v>67</v>
      </c>
      <c r="N150" s="2" t="s">
        <v>68</v>
      </c>
      <c r="O150" s="2" t="s">
        <v>52</v>
      </c>
      <c r="P150" s="2" t="s">
        <v>52</v>
      </c>
      <c r="Q150" s="2" t="s">
        <v>161</v>
      </c>
      <c r="R150" s="2" t="s">
        <v>63</v>
      </c>
      <c r="S150" s="2" t="s">
        <v>64</v>
      </c>
      <c r="T150" s="2" t="s">
        <v>64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163</v>
      </c>
      <c r="AV150" s="3">
        <v>35</v>
      </c>
    </row>
    <row r="151" spans="1:48" ht="30" customHeight="1" x14ac:dyDescent="0.3">
      <c r="A151" s="16" t="s">
        <v>70</v>
      </c>
      <c r="B151" s="16" t="s">
        <v>71</v>
      </c>
      <c r="C151" s="16" t="s">
        <v>60</v>
      </c>
      <c r="D151" s="14">
        <v>15</v>
      </c>
      <c r="E151" s="15"/>
      <c r="F151" s="15"/>
      <c r="G151" s="15"/>
      <c r="H151" s="15"/>
      <c r="I151" s="15"/>
      <c r="J151" s="15"/>
      <c r="K151" s="15"/>
      <c r="L151" s="15">
        <f t="shared" si="4"/>
        <v>0</v>
      </c>
      <c r="M151" s="16" t="s">
        <v>72</v>
      </c>
      <c r="N151" s="2" t="s">
        <v>73</v>
      </c>
      <c r="O151" s="2" t="s">
        <v>52</v>
      </c>
      <c r="P151" s="2" t="s">
        <v>52</v>
      </c>
      <c r="Q151" s="2" t="s">
        <v>161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164</v>
      </c>
      <c r="AV151" s="3">
        <v>72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161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161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161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161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161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161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161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161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161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161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161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161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161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161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161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161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161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161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161</v>
      </c>
    </row>
    <row r="171" spans="1:48" ht="30" customHeight="1" x14ac:dyDescent="0.3">
      <c r="A171" s="16" t="s">
        <v>75</v>
      </c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>
        <f>SUMIF(Q149:Q170,"010301",L149:L170)</f>
        <v>0</v>
      </c>
      <c r="M171" s="14"/>
      <c r="N171" t="s">
        <v>76</v>
      </c>
    </row>
    <row r="172" spans="1:48" ht="30" customHeight="1" x14ac:dyDescent="0.3">
      <c r="A172" s="16" t="s">
        <v>77</v>
      </c>
      <c r="B172" s="16" t="s">
        <v>52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165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166</v>
      </c>
      <c r="B173" s="16" t="s">
        <v>167</v>
      </c>
      <c r="C173" s="16" t="s">
        <v>60</v>
      </c>
      <c r="D173" s="14">
        <v>3</v>
      </c>
      <c r="E173" s="15"/>
      <c r="F173" s="15"/>
      <c r="G173" s="15"/>
      <c r="H173" s="15"/>
      <c r="I173" s="15"/>
      <c r="J173" s="15"/>
      <c r="K173" s="15"/>
      <c r="L173" s="15">
        <f t="shared" ref="L173:L177" si="5">TRUNC(F173+H173+J173, 0)</f>
        <v>0</v>
      </c>
      <c r="M173" s="16" t="s">
        <v>80</v>
      </c>
      <c r="N173" s="2" t="s">
        <v>168</v>
      </c>
      <c r="O173" s="2" t="s">
        <v>52</v>
      </c>
      <c r="P173" s="2" t="s">
        <v>52</v>
      </c>
      <c r="Q173" s="2" t="s">
        <v>165</v>
      </c>
      <c r="R173" s="2" t="s">
        <v>64</v>
      </c>
      <c r="S173" s="2" t="s">
        <v>64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169</v>
      </c>
      <c r="AV173" s="3">
        <v>38</v>
      </c>
    </row>
    <row r="174" spans="1:48" ht="30" customHeight="1" x14ac:dyDescent="0.3">
      <c r="A174" s="16" t="s">
        <v>79</v>
      </c>
      <c r="B174" s="16" t="s">
        <v>52</v>
      </c>
      <c r="C174" s="16" t="s">
        <v>60</v>
      </c>
      <c r="D174" s="14">
        <v>12</v>
      </c>
      <c r="E174" s="15"/>
      <c r="F174" s="15"/>
      <c r="G174" s="15"/>
      <c r="H174" s="15"/>
      <c r="I174" s="15"/>
      <c r="J174" s="15"/>
      <c r="K174" s="15"/>
      <c r="L174" s="15">
        <f t="shared" si="5"/>
        <v>0</v>
      </c>
      <c r="M174" s="16" t="s">
        <v>80</v>
      </c>
      <c r="N174" s="2" t="s">
        <v>81</v>
      </c>
      <c r="O174" s="2" t="s">
        <v>52</v>
      </c>
      <c r="P174" s="2" t="s">
        <v>52</v>
      </c>
      <c r="Q174" s="2" t="s">
        <v>165</v>
      </c>
      <c r="R174" s="2" t="s">
        <v>64</v>
      </c>
      <c r="S174" s="2" t="s">
        <v>64</v>
      </c>
      <c r="T174" s="2" t="s">
        <v>63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170</v>
      </c>
      <c r="AV174" s="3">
        <v>78</v>
      </c>
    </row>
    <row r="175" spans="1:48" ht="30" customHeight="1" x14ac:dyDescent="0.3">
      <c r="A175" s="16" t="s">
        <v>171</v>
      </c>
      <c r="B175" s="16" t="s">
        <v>172</v>
      </c>
      <c r="C175" s="16" t="s">
        <v>60</v>
      </c>
      <c r="D175" s="14">
        <v>81</v>
      </c>
      <c r="E175" s="15"/>
      <c r="F175" s="15"/>
      <c r="G175" s="15"/>
      <c r="H175" s="15"/>
      <c r="I175" s="15"/>
      <c r="J175" s="15"/>
      <c r="K175" s="15"/>
      <c r="L175" s="15">
        <f t="shared" si="5"/>
        <v>0</v>
      </c>
      <c r="M175" s="16" t="s">
        <v>173</v>
      </c>
      <c r="N175" s="2" t="s">
        <v>174</v>
      </c>
      <c r="O175" s="2" t="s">
        <v>52</v>
      </c>
      <c r="P175" s="2" t="s">
        <v>52</v>
      </c>
      <c r="Q175" s="2" t="s">
        <v>165</v>
      </c>
      <c r="R175" s="2" t="s">
        <v>63</v>
      </c>
      <c r="S175" s="2" t="s">
        <v>64</v>
      </c>
      <c r="T175" s="2" t="s">
        <v>64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175</v>
      </c>
      <c r="AV175" s="3">
        <v>40</v>
      </c>
    </row>
    <row r="176" spans="1:48" ht="30" customHeight="1" x14ac:dyDescent="0.3">
      <c r="A176" s="16" t="s">
        <v>176</v>
      </c>
      <c r="B176" s="16" t="s">
        <v>177</v>
      </c>
      <c r="C176" s="16" t="s">
        <v>178</v>
      </c>
      <c r="D176" s="14">
        <v>54</v>
      </c>
      <c r="E176" s="15"/>
      <c r="F176" s="15"/>
      <c r="G176" s="15"/>
      <c r="H176" s="15"/>
      <c r="I176" s="15"/>
      <c r="J176" s="15"/>
      <c r="K176" s="15"/>
      <c r="L176" s="15">
        <f t="shared" si="5"/>
        <v>0</v>
      </c>
      <c r="M176" s="16" t="s">
        <v>179</v>
      </c>
      <c r="N176" s="2" t="s">
        <v>180</v>
      </c>
      <c r="O176" s="2" t="s">
        <v>52</v>
      </c>
      <c r="P176" s="2" t="s">
        <v>52</v>
      </c>
      <c r="Q176" s="2" t="s">
        <v>165</v>
      </c>
      <c r="R176" s="2" t="s">
        <v>63</v>
      </c>
      <c r="S176" s="2" t="s">
        <v>64</v>
      </c>
      <c r="T176" s="2" t="s">
        <v>64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181</v>
      </c>
      <c r="AV176" s="3">
        <v>41</v>
      </c>
    </row>
    <row r="177" spans="1:48" ht="30" customHeight="1" x14ac:dyDescent="0.3">
      <c r="A177" s="16" t="s">
        <v>182</v>
      </c>
      <c r="B177" s="16" t="s">
        <v>183</v>
      </c>
      <c r="C177" s="16" t="s">
        <v>60</v>
      </c>
      <c r="D177" s="14">
        <v>31</v>
      </c>
      <c r="E177" s="15"/>
      <c r="F177" s="15"/>
      <c r="G177" s="15"/>
      <c r="H177" s="15"/>
      <c r="I177" s="15"/>
      <c r="J177" s="15"/>
      <c r="K177" s="15"/>
      <c r="L177" s="15">
        <f t="shared" si="5"/>
        <v>0</v>
      </c>
      <c r="M177" s="16" t="s">
        <v>184</v>
      </c>
      <c r="N177" s="2" t="s">
        <v>185</v>
      </c>
      <c r="O177" s="2" t="s">
        <v>52</v>
      </c>
      <c r="P177" s="2" t="s">
        <v>52</v>
      </c>
      <c r="Q177" s="2" t="s">
        <v>165</v>
      </c>
      <c r="R177" s="2" t="s">
        <v>63</v>
      </c>
      <c r="S177" s="2" t="s">
        <v>64</v>
      </c>
      <c r="T177" s="2" t="s">
        <v>64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186</v>
      </c>
      <c r="AV177" s="3">
        <v>42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165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165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165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165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165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165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165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165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165</v>
      </c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165</v>
      </c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165</v>
      </c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165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165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165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165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165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165</v>
      </c>
    </row>
    <row r="195" spans="1:48" ht="30" customHeight="1" x14ac:dyDescent="0.3">
      <c r="A195" s="16" t="s">
        <v>75</v>
      </c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>
        <f>SUMIF(Q173:Q194,"010302",L173:L194)</f>
        <v>0</v>
      </c>
      <c r="M195" s="14"/>
      <c r="N195" t="s">
        <v>76</v>
      </c>
    </row>
    <row r="196" spans="1:48" ht="30" customHeight="1" x14ac:dyDescent="0.3">
      <c r="A196" s="16" t="s">
        <v>187</v>
      </c>
      <c r="B196" s="16" t="s">
        <v>52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188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189</v>
      </c>
      <c r="B197" s="16" t="s">
        <v>190</v>
      </c>
      <c r="C197" s="16" t="s">
        <v>178</v>
      </c>
      <c r="D197" s="14">
        <v>3</v>
      </c>
      <c r="E197" s="15"/>
      <c r="F197" s="15"/>
      <c r="G197" s="15"/>
      <c r="H197" s="15"/>
      <c r="I197" s="15"/>
      <c r="J197" s="15"/>
      <c r="K197" s="15"/>
      <c r="L197" s="15">
        <f>TRUNC(F197+H197+J197, 0)</f>
        <v>0</v>
      </c>
      <c r="M197" s="16" t="s">
        <v>191</v>
      </c>
      <c r="N197" s="2" t="s">
        <v>192</v>
      </c>
      <c r="O197" s="2" t="s">
        <v>52</v>
      </c>
      <c r="P197" s="2" t="s">
        <v>52</v>
      </c>
      <c r="Q197" s="2" t="s">
        <v>188</v>
      </c>
      <c r="R197" s="2" t="s">
        <v>63</v>
      </c>
      <c r="S197" s="2" t="s">
        <v>64</v>
      </c>
      <c r="T197" s="2" t="s">
        <v>64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193</v>
      </c>
      <c r="AV197" s="3">
        <v>44</v>
      </c>
    </row>
    <row r="198" spans="1:48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188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188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188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188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188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188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188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188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188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188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188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188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188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188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188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188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188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188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188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188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188</v>
      </c>
    </row>
    <row r="219" spans="1:48" ht="30" customHeight="1" x14ac:dyDescent="0.3">
      <c r="A219" s="16" t="s">
        <v>75</v>
      </c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>
        <f>SUMIF(Q197:Q218,"010303",L197:L218)</f>
        <v>0</v>
      </c>
      <c r="M219" s="14"/>
      <c r="N219" t="s">
        <v>76</v>
      </c>
    </row>
    <row r="220" spans="1:48" ht="30" customHeight="1" x14ac:dyDescent="0.3">
      <c r="A220" s="16" t="s">
        <v>194</v>
      </c>
      <c r="B220" s="16" t="s">
        <v>52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195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196</v>
      </c>
      <c r="B221" s="16" t="s">
        <v>197</v>
      </c>
      <c r="C221" s="16" t="s">
        <v>87</v>
      </c>
      <c r="D221" s="14">
        <v>1</v>
      </c>
      <c r="E221" s="15"/>
      <c r="F221" s="15"/>
      <c r="G221" s="15"/>
      <c r="H221" s="15"/>
      <c r="I221" s="15"/>
      <c r="J221" s="15"/>
      <c r="K221" s="15"/>
      <c r="L221" s="15">
        <f t="shared" ref="L221:L226" si="6">TRUNC(F221+H221+J221, 0)</f>
        <v>0</v>
      </c>
      <c r="M221" s="16" t="s">
        <v>198</v>
      </c>
      <c r="N221" s="2" t="s">
        <v>199</v>
      </c>
      <c r="O221" s="2" t="s">
        <v>52</v>
      </c>
      <c r="P221" s="2" t="s">
        <v>52</v>
      </c>
      <c r="Q221" s="2" t="s">
        <v>195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200</v>
      </c>
      <c r="AV221" s="3">
        <v>49</v>
      </c>
    </row>
    <row r="222" spans="1:48" ht="30" customHeight="1" x14ac:dyDescent="0.3">
      <c r="A222" s="16" t="s">
        <v>201</v>
      </c>
      <c r="B222" s="16" t="s">
        <v>202</v>
      </c>
      <c r="C222" s="16" t="s">
        <v>203</v>
      </c>
      <c r="D222" s="14">
        <v>3</v>
      </c>
      <c r="E222" s="15"/>
      <c r="F222" s="15"/>
      <c r="G222" s="15"/>
      <c r="H222" s="15"/>
      <c r="I222" s="15"/>
      <c r="J222" s="15"/>
      <c r="K222" s="15"/>
      <c r="L222" s="15">
        <f t="shared" si="6"/>
        <v>0</v>
      </c>
      <c r="M222" s="16" t="s">
        <v>52</v>
      </c>
      <c r="N222" s="2" t="s">
        <v>204</v>
      </c>
      <c r="O222" s="2" t="s">
        <v>52</v>
      </c>
      <c r="P222" s="2" t="s">
        <v>52</v>
      </c>
      <c r="Q222" s="2" t="s">
        <v>195</v>
      </c>
      <c r="R222" s="2" t="s">
        <v>64</v>
      </c>
      <c r="S222" s="2" t="s">
        <v>64</v>
      </c>
      <c r="T222" s="2" t="s">
        <v>63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205</v>
      </c>
      <c r="AV222" s="3">
        <v>46</v>
      </c>
    </row>
    <row r="223" spans="1:48" ht="30" customHeight="1" x14ac:dyDescent="0.3">
      <c r="A223" s="16" t="s">
        <v>206</v>
      </c>
      <c r="B223" s="16" t="s">
        <v>207</v>
      </c>
      <c r="C223" s="16" t="s">
        <v>208</v>
      </c>
      <c r="D223" s="14">
        <v>1</v>
      </c>
      <c r="E223" s="15"/>
      <c r="F223" s="15"/>
      <c r="G223" s="15"/>
      <c r="H223" s="15"/>
      <c r="I223" s="15"/>
      <c r="J223" s="15"/>
      <c r="K223" s="15"/>
      <c r="L223" s="15">
        <f t="shared" si="6"/>
        <v>0</v>
      </c>
      <c r="M223" s="16" t="s">
        <v>52</v>
      </c>
      <c r="N223" s="2" t="s">
        <v>209</v>
      </c>
      <c r="O223" s="2" t="s">
        <v>52</v>
      </c>
      <c r="P223" s="2" t="s">
        <v>52</v>
      </c>
      <c r="Q223" s="2" t="s">
        <v>195</v>
      </c>
      <c r="R223" s="2" t="s">
        <v>64</v>
      </c>
      <c r="S223" s="2" t="s">
        <v>64</v>
      </c>
      <c r="T223" s="2" t="s">
        <v>63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210</v>
      </c>
      <c r="AV223" s="3">
        <v>47</v>
      </c>
    </row>
    <row r="224" spans="1:48" ht="30" customHeight="1" x14ac:dyDescent="0.3">
      <c r="A224" s="16" t="s">
        <v>211</v>
      </c>
      <c r="B224" s="16" t="s">
        <v>212</v>
      </c>
      <c r="C224" s="16" t="s">
        <v>178</v>
      </c>
      <c r="D224" s="14">
        <v>10</v>
      </c>
      <c r="E224" s="15"/>
      <c r="F224" s="15"/>
      <c r="G224" s="15"/>
      <c r="H224" s="15"/>
      <c r="I224" s="15"/>
      <c r="J224" s="15"/>
      <c r="K224" s="15"/>
      <c r="L224" s="15">
        <f t="shared" si="6"/>
        <v>0</v>
      </c>
      <c r="M224" s="16" t="s">
        <v>213</v>
      </c>
      <c r="N224" s="2" t="s">
        <v>214</v>
      </c>
      <c r="O224" s="2" t="s">
        <v>52</v>
      </c>
      <c r="P224" s="2" t="s">
        <v>52</v>
      </c>
      <c r="Q224" s="2" t="s">
        <v>195</v>
      </c>
      <c r="R224" s="2" t="s">
        <v>63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215</v>
      </c>
      <c r="AV224" s="3">
        <v>48</v>
      </c>
    </row>
    <row r="225" spans="1:48" ht="30" customHeight="1" x14ac:dyDescent="0.3">
      <c r="A225" s="16" t="s">
        <v>216</v>
      </c>
      <c r="B225" s="16" t="s">
        <v>217</v>
      </c>
      <c r="C225" s="16" t="s">
        <v>218</v>
      </c>
      <c r="D225" s="14">
        <v>1</v>
      </c>
      <c r="E225" s="15"/>
      <c r="F225" s="15"/>
      <c r="G225" s="15"/>
      <c r="H225" s="15"/>
      <c r="I225" s="15"/>
      <c r="J225" s="15"/>
      <c r="K225" s="15"/>
      <c r="L225" s="15">
        <f t="shared" si="6"/>
        <v>0</v>
      </c>
      <c r="M225" s="16" t="s">
        <v>219</v>
      </c>
      <c r="N225" s="2" t="s">
        <v>220</v>
      </c>
      <c r="O225" s="2" t="s">
        <v>52</v>
      </c>
      <c r="P225" s="2" t="s">
        <v>52</v>
      </c>
      <c r="Q225" s="2" t="s">
        <v>195</v>
      </c>
      <c r="R225" s="2" t="s">
        <v>63</v>
      </c>
      <c r="S225" s="2" t="s">
        <v>64</v>
      </c>
      <c r="T225" s="2" t="s">
        <v>64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221</v>
      </c>
      <c r="AV225" s="3">
        <v>50</v>
      </c>
    </row>
    <row r="226" spans="1:48" ht="30" customHeight="1" x14ac:dyDescent="0.3">
      <c r="A226" s="16" t="s">
        <v>222</v>
      </c>
      <c r="B226" s="16" t="s">
        <v>223</v>
      </c>
      <c r="C226" s="16" t="s">
        <v>178</v>
      </c>
      <c r="D226" s="14">
        <v>5</v>
      </c>
      <c r="E226" s="15"/>
      <c r="F226" s="15"/>
      <c r="G226" s="15"/>
      <c r="H226" s="15"/>
      <c r="I226" s="15"/>
      <c r="J226" s="15"/>
      <c r="K226" s="15"/>
      <c r="L226" s="15">
        <f t="shared" si="6"/>
        <v>0</v>
      </c>
      <c r="M226" s="16" t="s">
        <v>224</v>
      </c>
      <c r="N226" s="2" t="s">
        <v>225</v>
      </c>
      <c r="O226" s="2" t="s">
        <v>52</v>
      </c>
      <c r="P226" s="2" t="s">
        <v>52</v>
      </c>
      <c r="Q226" s="2" t="s">
        <v>195</v>
      </c>
      <c r="R226" s="2" t="s">
        <v>63</v>
      </c>
      <c r="S226" s="2" t="s">
        <v>64</v>
      </c>
      <c r="T226" s="2" t="s">
        <v>64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226</v>
      </c>
      <c r="AV226" s="3">
        <v>79</v>
      </c>
    </row>
    <row r="227" spans="1:48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195</v>
      </c>
    </row>
    <row r="228" spans="1:48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195</v>
      </c>
    </row>
    <row r="229" spans="1:48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195</v>
      </c>
    </row>
    <row r="230" spans="1:48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195</v>
      </c>
    </row>
    <row r="231" spans="1:48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195</v>
      </c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195</v>
      </c>
    </row>
    <row r="233" spans="1:48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195</v>
      </c>
    </row>
    <row r="234" spans="1:48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195</v>
      </c>
    </row>
    <row r="235" spans="1:48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195</v>
      </c>
    </row>
    <row r="236" spans="1:48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195</v>
      </c>
    </row>
    <row r="237" spans="1:48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195</v>
      </c>
    </row>
    <row r="238" spans="1:48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195</v>
      </c>
    </row>
    <row r="239" spans="1:48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195</v>
      </c>
    </row>
    <row r="240" spans="1:48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195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195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195</v>
      </c>
    </row>
    <row r="243" spans="1:48" ht="30" customHeight="1" x14ac:dyDescent="0.3">
      <c r="A243" s="16" t="s">
        <v>75</v>
      </c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>
        <f>SUMIF(Q221:Q242,"010304",L221:L242)</f>
        <v>0</v>
      </c>
      <c r="M243" s="14"/>
      <c r="N243" t="s">
        <v>76</v>
      </c>
    </row>
    <row r="244" spans="1:48" ht="30" customHeight="1" x14ac:dyDescent="0.3">
      <c r="A244" s="16" t="s">
        <v>227</v>
      </c>
      <c r="B244" s="16" t="s">
        <v>52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228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229</v>
      </c>
      <c r="B245" s="16" t="s">
        <v>230</v>
      </c>
      <c r="C245" s="16" t="s">
        <v>60</v>
      </c>
      <c r="D245" s="14">
        <v>88</v>
      </c>
      <c r="E245" s="15"/>
      <c r="F245" s="15"/>
      <c r="G245" s="15"/>
      <c r="H245" s="15"/>
      <c r="I245" s="15"/>
      <c r="J245" s="15"/>
      <c r="K245" s="15"/>
      <c r="L245" s="15">
        <f>TRUNC(F245+H245+J245, 0)</f>
        <v>0</v>
      </c>
      <c r="M245" s="16" t="s">
        <v>231</v>
      </c>
      <c r="N245" s="2" t="s">
        <v>232</v>
      </c>
      <c r="O245" s="2" t="s">
        <v>52</v>
      </c>
      <c r="P245" s="2" t="s">
        <v>52</v>
      </c>
      <c r="Q245" s="2" t="s">
        <v>228</v>
      </c>
      <c r="R245" s="2" t="s">
        <v>63</v>
      </c>
      <c r="S245" s="2" t="s">
        <v>64</v>
      </c>
      <c r="T245" s="2" t="s">
        <v>64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233</v>
      </c>
      <c r="AV245" s="3">
        <v>73</v>
      </c>
    </row>
    <row r="246" spans="1:48" ht="30" customHeight="1" x14ac:dyDescent="0.3">
      <c r="A246" s="14"/>
      <c r="B246" s="14"/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Q246" s="1" t="s">
        <v>228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228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228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228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228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228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228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228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228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228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228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228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228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228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228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228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228</v>
      </c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228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228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228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228</v>
      </c>
    </row>
    <row r="267" spans="1:48" ht="30" customHeight="1" x14ac:dyDescent="0.3">
      <c r="A267" s="16" t="s">
        <v>75</v>
      </c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>
        <f>SUMIF(Q245:Q266,"010305",L245:L266)</f>
        <v>0</v>
      </c>
      <c r="M267" s="14"/>
      <c r="N267" t="s">
        <v>76</v>
      </c>
    </row>
    <row r="268" spans="1:48" ht="30" customHeight="1" x14ac:dyDescent="0.3">
      <c r="A268" s="16" t="s">
        <v>234</v>
      </c>
      <c r="B268" s="16" t="s">
        <v>52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235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236</v>
      </c>
      <c r="B269" s="16" t="s">
        <v>237</v>
      </c>
      <c r="C269" s="16" t="s">
        <v>60</v>
      </c>
      <c r="D269" s="14">
        <v>9</v>
      </c>
      <c r="E269" s="15"/>
      <c r="F269" s="15"/>
      <c r="G269" s="15"/>
      <c r="H269" s="15"/>
      <c r="I269" s="15"/>
      <c r="J269" s="15"/>
      <c r="K269" s="15"/>
      <c r="L269" s="15">
        <f t="shared" ref="L269:L274" si="7">TRUNC(F269+H269+J269, 0)</f>
        <v>0</v>
      </c>
      <c r="M269" s="16" t="s">
        <v>238</v>
      </c>
      <c r="N269" s="2" t="s">
        <v>239</v>
      </c>
      <c r="O269" s="2" t="s">
        <v>52</v>
      </c>
      <c r="P269" s="2" t="s">
        <v>52</v>
      </c>
      <c r="Q269" s="2" t="s">
        <v>235</v>
      </c>
      <c r="R269" s="2" t="s">
        <v>63</v>
      </c>
      <c r="S269" s="2" t="s">
        <v>64</v>
      </c>
      <c r="T269" s="2" t="s">
        <v>64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240</v>
      </c>
      <c r="AV269" s="3">
        <v>55</v>
      </c>
    </row>
    <row r="270" spans="1:48" ht="30" customHeight="1" x14ac:dyDescent="0.3">
      <c r="A270" s="16" t="s">
        <v>241</v>
      </c>
      <c r="B270" s="16" t="s">
        <v>242</v>
      </c>
      <c r="C270" s="16" t="s">
        <v>60</v>
      </c>
      <c r="D270" s="14">
        <v>7</v>
      </c>
      <c r="E270" s="15"/>
      <c r="F270" s="15"/>
      <c r="G270" s="15"/>
      <c r="H270" s="15"/>
      <c r="I270" s="15"/>
      <c r="J270" s="15"/>
      <c r="K270" s="15"/>
      <c r="L270" s="15">
        <f t="shared" si="7"/>
        <v>0</v>
      </c>
      <c r="M270" s="16" t="s">
        <v>243</v>
      </c>
      <c r="N270" s="2" t="s">
        <v>244</v>
      </c>
      <c r="O270" s="2" t="s">
        <v>52</v>
      </c>
      <c r="P270" s="2" t="s">
        <v>52</v>
      </c>
      <c r="Q270" s="2" t="s">
        <v>235</v>
      </c>
      <c r="R270" s="2" t="s">
        <v>63</v>
      </c>
      <c r="S270" s="2" t="s">
        <v>64</v>
      </c>
      <c r="T270" s="2" t="s">
        <v>64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245</v>
      </c>
      <c r="AV270" s="3">
        <v>56</v>
      </c>
    </row>
    <row r="271" spans="1:48" ht="30" customHeight="1" x14ac:dyDescent="0.3">
      <c r="A271" s="16" t="s">
        <v>246</v>
      </c>
      <c r="B271" s="16" t="s">
        <v>52</v>
      </c>
      <c r="C271" s="16" t="s">
        <v>60</v>
      </c>
      <c r="D271" s="14">
        <v>81</v>
      </c>
      <c r="E271" s="15"/>
      <c r="F271" s="15"/>
      <c r="G271" s="15"/>
      <c r="H271" s="15"/>
      <c r="I271" s="15"/>
      <c r="J271" s="15"/>
      <c r="K271" s="15"/>
      <c r="L271" s="15">
        <f t="shared" si="7"/>
        <v>0</v>
      </c>
      <c r="M271" s="16" t="s">
        <v>247</v>
      </c>
      <c r="N271" s="2" t="s">
        <v>248</v>
      </c>
      <c r="O271" s="2" t="s">
        <v>52</v>
      </c>
      <c r="P271" s="2" t="s">
        <v>52</v>
      </c>
      <c r="Q271" s="2" t="s">
        <v>235</v>
      </c>
      <c r="R271" s="2" t="s">
        <v>63</v>
      </c>
      <c r="S271" s="2" t="s">
        <v>64</v>
      </c>
      <c r="T271" s="2" t="s">
        <v>64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249</v>
      </c>
      <c r="AV271" s="3">
        <v>57</v>
      </c>
    </row>
    <row r="272" spans="1:48" ht="30" customHeight="1" x14ac:dyDescent="0.3">
      <c r="A272" s="16" t="s">
        <v>250</v>
      </c>
      <c r="B272" s="16" t="s">
        <v>52</v>
      </c>
      <c r="C272" s="16" t="s">
        <v>60</v>
      </c>
      <c r="D272" s="14">
        <v>46</v>
      </c>
      <c r="E272" s="15"/>
      <c r="F272" s="15"/>
      <c r="G272" s="15"/>
      <c r="H272" s="15"/>
      <c r="I272" s="15"/>
      <c r="J272" s="15"/>
      <c r="K272" s="15"/>
      <c r="L272" s="15">
        <f t="shared" si="7"/>
        <v>0</v>
      </c>
      <c r="M272" s="16" t="s">
        <v>251</v>
      </c>
      <c r="N272" s="2" t="s">
        <v>252</v>
      </c>
      <c r="O272" s="2" t="s">
        <v>52</v>
      </c>
      <c r="P272" s="2" t="s">
        <v>52</v>
      </c>
      <c r="Q272" s="2" t="s">
        <v>235</v>
      </c>
      <c r="R272" s="2" t="s">
        <v>63</v>
      </c>
      <c r="S272" s="2" t="s">
        <v>64</v>
      </c>
      <c r="T272" s="2" t="s">
        <v>64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253</v>
      </c>
      <c r="AV272" s="3">
        <v>58</v>
      </c>
    </row>
    <row r="273" spans="1:48" ht="30" customHeight="1" x14ac:dyDescent="0.3">
      <c r="A273" s="16" t="s">
        <v>254</v>
      </c>
      <c r="B273" s="16" t="s">
        <v>52</v>
      </c>
      <c r="C273" s="16" t="s">
        <v>178</v>
      </c>
      <c r="D273" s="14">
        <v>21</v>
      </c>
      <c r="E273" s="15"/>
      <c r="F273" s="15"/>
      <c r="G273" s="15"/>
      <c r="H273" s="15"/>
      <c r="I273" s="15"/>
      <c r="J273" s="15"/>
      <c r="K273" s="15"/>
      <c r="L273" s="15">
        <f t="shared" si="7"/>
        <v>0</v>
      </c>
      <c r="M273" s="16" t="s">
        <v>255</v>
      </c>
      <c r="N273" s="2" t="s">
        <v>256</v>
      </c>
      <c r="O273" s="2" t="s">
        <v>52</v>
      </c>
      <c r="P273" s="2" t="s">
        <v>52</v>
      </c>
      <c r="Q273" s="2" t="s">
        <v>235</v>
      </c>
      <c r="R273" s="2" t="s">
        <v>63</v>
      </c>
      <c r="S273" s="2" t="s">
        <v>64</v>
      </c>
      <c r="T273" s="2" t="s">
        <v>64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257</v>
      </c>
      <c r="AV273" s="3">
        <v>59</v>
      </c>
    </row>
    <row r="274" spans="1:48" ht="30" customHeight="1" x14ac:dyDescent="0.3">
      <c r="A274" s="16" t="s">
        <v>258</v>
      </c>
      <c r="B274" s="16" t="s">
        <v>259</v>
      </c>
      <c r="C274" s="16" t="s">
        <v>178</v>
      </c>
      <c r="D274" s="14">
        <v>15</v>
      </c>
      <c r="E274" s="15"/>
      <c r="F274" s="15"/>
      <c r="G274" s="15"/>
      <c r="H274" s="15"/>
      <c r="I274" s="15"/>
      <c r="J274" s="15"/>
      <c r="K274" s="15"/>
      <c r="L274" s="15">
        <f t="shared" si="7"/>
        <v>0</v>
      </c>
      <c r="M274" s="16" t="s">
        <v>260</v>
      </c>
      <c r="N274" s="2" t="s">
        <v>261</v>
      </c>
      <c r="O274" s="2" t="s">
        <v>52</v>
      </c>
      <c r="P274" s="2" t="s">
        <v>52</v>
      </c>
      <c r="Q274" s="2" t="s">
        <v>235</v>
      </c>
      <c r="R274" s="2" t="s">
        <v>63</v>
      </c>
      <c r="S274" s="2" t="s">
        <v>64</v>
      </c>
      <c r="T274" s="2" t="s">
        <v>64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262</v>
      </c>
      <c r="AV274" s="3">
        <v>60</v>
      </c>
    </row>
    <row r="275" spans="1:48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235</v>
      </c>
    </row>
    <row r="276" spans="1:48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235</v>
      </c>
    </row>
    <row r="277" spans="1:48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235</v>
      </c>
    </row>
    <row r="278" spans="1:48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235</v>
      </c>
    </row>
    <row r="279" spans="1:48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235</v>
      </c>
    </row>
    <row r="280" spans="1:48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235</v>
      </c>
    </row>
    <row r="281" spans="1:48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235</v>
      </c>
    </row>
    <row r="282" spans="1:48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235</v>
      </c>
    </row>
    <row r="283" spans="1:48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235</v>
      </c>
    </row>
    <row r="284" spans="1:48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235</v>
      </c>
    </row>
    <row r="285" spans="1:48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235</v>
      </c>
    </row>
    <row r="286" spans="1:48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235</v>
      </c>
    </row>
    <row r="287" spans="1:48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235</v>
      </c>
    </row>
    <row r="288" spans="1:48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235</v>
      </c>
    </row>
    <row r="289" spans="1:48" ht="30" customHeight="1" x14ac:dyDescent="0.3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235</v>
      </c>
    </row>
    <row r="290" spans="1:48" ht="30" customHeight="1" x14ac:dyDescent="0.3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235</v>
      </c>
    </row>
    <row r="291" spans="1:48" ht="30" customHeight="1" x14ac:dyDescent="0.3">
      <c r="A291" s="16" t="s">
        <v>75</v>
      </c>
      <c r="B291" s="14"/>
      <c r="C291" s="14"/>
      <c r="D291" s="14"/>
      <c r="E291" s="15"/>
      <c r="F291" s="15"/>
      <c r="G291" s="15"/>
      <c r="H291" s="15"/>
      <c r="I291" s="15"/>
      <c r="J291" s="15"/>
      <c r="K291" s="15"/>
      <c r="L291" s="15">
        <f>SUMIF(Q269:Q290,"010306",L269:L290)</f>
        <v>0</v>
      </c>
      <c r="M291" s="14"/>
      <c r="N291" t="s">
        <v>76</v>
      </c>
    </row>
    <row r="292" spans="1:48" ht="30" customHeight="1" x14ac:dyDescent="0.3">
      <c r="A292" s="16" t="s">
        <v>83</v>
      </c>
      <c r="B292" s="16" t="s">
        <v>52</v>
      </c>
      <c r="C292" s="14"/>
      <c r="D292" s="14"/>
      <c r="E292" s="15"/>
      <c r="F292" s="15"/>
      <c r="G292" s="15"/>
      <c r="H292" s="15"/>
      <c r="I292" s="15"/>
      <c r="J292" s="15"/>
      <c r="K292" s="15"/>
      <c r="L292" s="15"/>
      <c r="M292" s="14"/>
      <c r="N292" s="3"/>
      <c r="O292" s="3"/>
      <c r="P292" s="3"/>
      <c r="Q292" s="2" t="s">
        <v>263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16" t="s">
        <v>85</v>
      </c>
      <c r="B293" s="16" t="s">
        <v>264</v>
      </c>
      <c r="C293" s="16" t="s">
        <v>87</v>
      </c>
      <c r="D293" s="14">
        <v>1</v>
      </c>
      <c r="E293" s="15"/>
      <c r="F293" s="15"/>
      <c r="G293" s="15"/>
      <c r="H293" s="15"/>
      <c r="I293" s="15"/>
      <c r="J293" s="15"/>
      <c r="K293" s="15"/>
      <c r="L293" s="15">
        <f t="shared" ref="L293:L298" si="8">TRUNC(F293+H293+J293, 0)</f>
        <v>0</v>
      </c>
      <c r="M293" s="16" t="s">
        <v>265</v>
      </c>
      <c r="N293" s="2" t="s">
        <v>266</v>
      </c>
      <c r="O293" s="2" t="s">
        <v>52</v>
      </c>
      <c r="P293" s="2" t="s">
        <v>52</v>
      </c>
      <c r="Q293" s="2" t="s">
        <v>263</v>
      </c>
      <c r="R293" s="2" t="s">
        <v>63</v>
      </c>
      <c r="S293" s="2" t="s">
        <v>64</v>
      </c>
      <c r="T293" s="2" t="s">
        <v>64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267</v>
      </c>
      <c r="AV293" s="3">
        <v>62</v>
      </c>
    </row>
    <row r="294" spans="1:48" ht="30" customHeight="1" x14ac:dyDescent="0.3">
      <c r="A294" s="16" t="s">
        <v>268</v>
      </c>
      <c r="B294" s="16" t="s">
        <v>117</v>
      </c>
      <c r="C294" s="16" t="s">
        <v>87</v>
      </c>
      <c r="D294" s="14">
        <v>1</v>
      </c>
      <c r="E294" s="15"/>
      <c r="F294" s="15"/>
      <c r="G294" s="15"/>
      <c r="H294" s="15"/>
      <c r="I294" s="15"/>
      <c r="J294" s="15"/>
      <c r="K294" s="15"/>
      <c r="L294" s="15">
        <f t="shared" si="8"/>
        <v>0</v>
      </c>
      <c r="M294" s="16" t="s">
        <v>269</v>
      </c>
      <c r="N294" s="2" t="s">
        <v>270</v>
      </c>
      <c r="O294" s="2" t="s">
        <v>52</v>
      </c>
      <c r="P294" s="2" t="s">
        <v>52</v>
      </c>
      <c r="Q294" s="2" t="s">
        <v>263</v>
      </c>
      <c r="R294" s="2" t="s">
        <v>63</v>
      </c>
      <c r="S294" s="2" t="s">
        <v>64</v>
      </c>
      <c r="T294" s="2" t="s">
        <v>64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271</v>
      </c>
      <c r="AV294" s="3">
        <v>63</v>
      </c>
    </row>
    <row r="295" spans="1:48" ht="30" customHeight="1" x14ac:dyDescent="0.3">
      <c r="A295" s="16" t="s">
        <v>136</v>
      </c>
      <c r="B295" s="16" t="s">
        <v>137</v>
      </c>
      <c r="C295" s="16" t="s">
        <v>87</v>
      </c>
      <c r="D295" s="14">
        <v>1</v>
      </c>
      <c r="E295" s="15"/>
      <c r="F295" s="15"/>
      <c r="G295" s="15"/>
      <c r="H295" s="15"/>
      <c r="I295" s="15"/>
      <c r="J295" s="15"/>
      <c r="K295" s="15"/>
      <c r="L295" s="15">
        <f t="shared" si="8"/>
        <v>0</v>
      </c>
      <c r="M295" s="16" t="s">
        <v>272</v>
      </c>
      <c r="N295" s="2" t="s">
        <v>273</v>
      </c>
      <c r="O295" s="2" t="s">
        <v>52</v>
      </c>
      <c r="P295" s="2" t="s">
        <v>52</v>
      </c>
      <c r="Q295" s="2" t="s">
        <v>263</v>
      </c>
      <c r="R295" s="2" t="s">
        <v>63</v>
      </c>
      <c r="S295" s="2" t="s">
        <v>64</v>
      </c>
      <c r="T295" s="2" t="s">
        <v>64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274</v>
      </c>
      <c r="AV295" s="3">
        <v>64</v>
      </c>
    </row>
    <row r="296" spans="1:48" ht="30" customHeight="1" x14ac:dyDescent="0.3">
      <c r="A296" s="16" t="s">
        <v>141</v>
      </c>
      <c r="B296" s="16" t="s">
        <v>275</v>
      </c>
      <c r="C296" s="16" t="s">
        <v>87</v>
      </c>
      <c r="D296" s="14">
        <v>2</v>
      </c>
      <c r="E296" s="15"/>
      <c r="F296" s="15"/>
      <c r="G296" s="15"/>
      <c r="H296" s="15"/>
      <c r="I296" s="15"/>
      <c r="J296" s="15"/>
      <c r="K296" s="15"/>
      <c r="L296" s="15">
        <f t="shared" si="8"/>
        <v>0</v>
      </c>
      <c r="M296" s="16" t="s">
        <v>276</v>
      </c>
      <c r="N296" s="2" t="s">
        <v>277</v>
      </c>
      <c r="O296" s="2" t="s">
        <v>52</v>
      </c>
      <c r="P296" s="2" t="s">
        <v>52</v>
      </c>
      <c r="Q296" s="2" t="s">
        <v>263</v>
      </c>
      <c r="R296" s="2" t="s">
        <v>63</v>
      </c>
      <c r="S296" s="2" t="s">
        <v>64</v>
      </c>
      <c r="T296" s="2" t="s">
        <v>64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278</v>
      </c>
      <c r="AV296" s="3">
        <v>65</v>
      </c>
    </row>
    <row r="297" spans="1:48" ht="30" customHeight="1" x14ac:dyDescent="0.3">
      <c r="A297" s="16" t="s">
        <v>146</v>
      </c>
      <c r="B297" s="16" t="s">
        <v>275</v>
      </c>
      <c r="C297" s="16" t="s">
        <v>87</v>
      </c>
      <c r="D297" s="14">
        <v>1</v>
      </c>
      <c r="E297" s="15"/>
      <c r="F297" s="15"/>
      <c r="G297" s="15"/>
      <c r="H297" s="15"/>
      <c r="I297" s="15"/>
      <c r="J297" s="15"/>
      <c r="K297" s="15"/>
      <c r="L297" s="15">
        <f t="shared" si="8"/>
        <v>0</v>
      </c>
      <c r="M297" s="16" t="s">
        <v>279</v>
      </c>
      <c r="N297" s="2" t="s">
        <v>280</v>
      </c>
      <c r="O297" s="2" t="s">
        <v>52</v>
      </c>
      <c r="P297" s="2" t="s">
        <v>52</v>
      </c>
      <c r="Q297" s="2" t="s">
        <v>263</v>
      </c>
      <c r="R297" s="2" t="s">
        <v>63</v>
      </c>
      <c r="S297" s="2" t="s">
        <v>64</v>
      </c>
      <c r="T297" s="2" t="s">
        <v>64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281</v>
      </c>
      <c r="AV297" s="3">
        <v>66</v>
      </c>
    </row>
    <row r="298" spans="1:48" ht="30" customHeight="1" x14ac:dyDescent="0.3">
      <c r="A298" s="16" t="s">
        <v>282</v>
      </c>
      <c r="B298" s="16" t="s">
        <v>92</v>
      </c>
      <c r="C298" s="16" t="s">
        <v>87</v>
      </c>
      <c r="D298" s="14">
        <v>5</v>
      </c>
      <c r="E298" s="15"/>
      <c r="F298" s="15"/>
      <c r="G298" s="15"/>
      <c r="H298" s="15"/>
      <c r="I298" s="15"/>
      <c r="J298" s="15"/>
      <c r="K298" s="15"/>
      <c r="L298" s="15">
        <f t="shared" si="8"/>
        <v>0</v>
      </c>
      <c r="M298" s="16" t="s">
        <v>283</v>
      </c>
      <c r="N298" s="2" t="s">
        <v>284</v>
      </c>
      <c r="O298" s="2" t="s">
        <v>52</v>
      </c>
      <c r="P298" s="2" t="s">
        <v>52</v>
      </c>
      <c r="Q298" s="2" t="s">
        <v>263</v>
      </c>
      <c r="R298" s="2" t="s">
        <v>63</v>
      </c>
      <c r="S298" s="2" t="s">
        <v>64</v>
      </c>
      <c r="T298" s="2" t="s">
        <v>64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285</v>
      </c>
      <c r="AV298" s="3">
        <v>67</v>
      </c>
    </row>
    <row r="299" spans="1:48" ht="30" customHeight="1" x14ac:dyDescent="0.3">
      <c r="A299" s="14"/>
      <c r="B299" s="14"/>
      <c r="C299" s="14"/>
      <c r="D299" s="14"/>
      <c r="E299" s="15"/>
      <c r="F299" s="15"/>
      <c r="G299" s="15"/>
      <c r="H299" s="15"/>
      <c r="I299" s="15"/>
      <c r="J299" s="15"/>
      <c r="K299" s="15"/>
      <c r="L299" s="15"/>
      <c r="M299" s="14"/>
      <c r="Q299" s="1" t="s">
        <v>263</v>
      </c>
    </row>
    <row r="300" spans="1:48" ht="30" customHeight="1" x14ac:dyDescent="0.3">
      <c r="A300" s="14"/>
      <c r="B300" s="14"/>
      <c r="C300" s="14"/>
      <c r="D300" s="14"/>
      <c r="E300" s="15"/>
      <c r="F300" s="15"/>
      <c r="G300" s="15"/>
      <c r="H300" s="15"/>
      <c r="I300" s="15"/>
      <c r="J300" s="15"/>
      <c r="K300" s="15"/>
      <c r="L300" s="15"/>
      <c r="M300" s="14"/>
      <c r="Q300" s="1" t="s">
        <v>263</v>
      </c>
    </row>
    <row r="301" spans="1:48" ht="30" customHeight="1" x14ac:dyDescent="0.3">
      <c r="A301" s="14"/>
      <c r="B301" s="14"/>
      <c r="C301" s="14"/>
      <c r="D301" s="14"/>
      <c r="E301" s="15"/>
      <c r="F301" s="15"/>
      <c r="G301" s="15"/>
      <c r="H301" s="15"/>
      <c r="I301" s="15"/>
      <c r="J301" s="15"/>
      <c r="K301" s="15"/>
      <c r="L301" s="15"/>
      <c r="M301" s="14"/>
      <c r="Q301" s="1" t="s">
        <v>263</v>
      </c>
    </row>
    <row r="302" spans="1:48" ht="30" customHeight="1" x14ac:dyDescent="0.3">
      <c r="A302" s="14"/>
      <c r="B302" s="14"/>
      <c r="C302" s="14"/>
      <c r="D302" s="14"/>
      <c r="E302" s="15"/>
      <c r="F302" s="15"/>
      <c r="G302" s="15"/>
      <c r="H302" s="15"/>
      <c r="I302" s="15"/>
      <c r="J302" s="15"/>
      <c r="K302" s="15"/>
      <c r="L302" s="15"/>
      <c r="M302" s="14"/>
      <c r="Q302" s="1" t="s">
        <v>263</v>
      </c>
    </row>
    <row r="303" spans="1:48" ht="30" customHeight="1" x14ac:dyDescent="0.3">
      <c r="A303" s="14"/>
      <c r="B303" s="14"/>
      <c r="C303" s="14"/>
      <c r="D303" s="14"/>
      <c r="E303" s="15"/>
      <c r="F303" s="15"/>
      <c r="G303" s="15"/>
      <c r="H303" s="15"/>
      <c r="I303" s="15"/>
      <c r="J303" s="15"/>
      <c r="K303" s="15"/>
      <c r="L303" s="15"/>
      <c r="M303" s="14"/>
      <c r="Q303" s="1" t="s">
        <v>263</v>
      </c>
    </row>
    <row r="304" spans="1:48" ht="30" customHeight="1" x14ac:dyDescent="0.3">
      <c r="A304" s="14"/>
      <c r="B304" s="14"/>
      <c r="C304" s="14"/>
      <c r="D304" s="14"/>
      <c r="E304" s="15"/>
      <c r="F304" s="15"/>
      <c r="G304" s="15"/>
      <c r="H304" s="15"/>
      <c r="I304" s="15"/>
      <c r="J304" s="15"/>
      <c r="K304" s="15"/>
      <c r="L304" s="15"/>
      <c r="M304" s="14"/>
      <c r="Q304" s="1" t="s">
        <v>263</v>
      </c>
    </row>
    <row r="305" spans="1:48" ht="30" customHeight="1" x14ac:dyDescent="0.3">
      <c r="A305" s="14"/>
      <c r="B305" s="14"/>
      <c r="C305" s="14"/>
      <c r="D305" s="14"/>
      <c r="E305" s="15"/>
      <c r="F305" s="15"/>
      <c r="G305" s="15"/>
      <c r="H305" s="15"/>
      <c r="I305" s="15"/>
      <c r="J305" s="15"/>
      <c r="K305" s="15"/>
      <c r="L305" s="15"/>
      <c r="M305" s="14"/>
      <c r="Q305" s="1" t="s">
        <v>263</v>
      </c>
    </row>
    <row r="306" spans="1:48" ht="30" customHeight="1" x14ac:dyDescent="0.3">
      <c r="A306" s="14"/>
      <c r="B306" s="14"/>
      <c r="C306" s="14"/>
      <c r="D306" s="14"/>
      <c r="E306" s="15"/>
      <c r="F306" s="15"/>
      <c r="G306" s="15"/>
      <c r="H306" s="15"/>
      <c r="I306" s="15"/>
      <c r="J306" s="15"/>
      <c r="K306" s="15"/>
      <c r="L306" s="15"/>
      <c r="M306" s="14"/>
      <c r="Q306" s="1" t="s">
        <v>263</v>
      </c>
    </row>
    <row r="307" spans="1:48" ht="30" customHeight="1" x14ac:dyDescent="0.3">
      <c r="A307" s="14"/>
      <c r="B307" s="14"/>
      <c r="C307" s="14"/>
      <c r="D307" s="14"/>
      <c r="E307" s="15"/>
      <c r="F307" s="15"/>
      <c r="G307" s="15"/>
      <c r="H307" s="15"/>
      <c r="I307" s="15"/>
      <c r="J307" s="15"/>
      <c r="K307" s="15"/>
      <c r="L307" s="15"/>
      <c r="M307" s="14"/>
      <c r="Q307" s="1" t="s">
        <v>263</v>
      </c>
    </row>
    <row r="308" spans="1:48" ht="30" customHeight="1" x14ac:dyDescent="0.3">
      <c r="A308" s="14"/>
      <c r="B308" s="14"/>
      <c r="C308" s="14"/>
      <c r="D308" s="14"/>
      <c r="E308" s="15"/>
      <c r="F308" s="15"/>
      <c r="G308" s="15"/>
      <c r="H308" s="15"/>
      <c r="I308" s="15"/>
      <c r="J308" s="15"/>
      <c r="K308" s="15"/>
      <c r="L308" s="15"/>
      <c r="M308" s="14"/>
      <c r="Q308" s="1" t="s">
        <v>263</v>
      </c>
    </row>
    <row r="309" spans="1:48" ht="30" customHeight="1" x14ac:dyDescent="0.3">
      <c r="A309" s="14"/>
      <c r="B309" s="14"/>
      <c r="C309" s="14"/>
      <c r="D309" s="14"/>
      <c r="E309" s="15"/>
      <c r="F309" s="15"/>
      <c r="G309" s="15"/>
      <c r="H309" s="15"/>
      <c r="I309" s="15"/>
      <c r="J309" s="15"/>
      <c r="K309" s="15"/>
      <c r="L309" s="15"/>
      <c r="M309" s="14"/>
      <c r="Q309" s="1" t="s">
        <v>263</v>
      </c>
    </row>
    <row r="310" spans="1:48" ht="30" customHeight="1" x14ac:dyDescent="0.3">
      <c r="A310" s="14"/>
      <c r="B310" s="14"/>
      <c r="C310" s="14"/>
      <c r="D310" s="14"/>
      <c r="E310" s="15"/>
      <c r="F310" s="15"/>
      <c r="G310" s="15"/>
      <c r="H310" s="15"/>
      <c r="I310" s="15"/>
      <c r="J310" s="15"/>
      <c r="K310" s="15"/>
      <c r="L310" s="15"/>
      <c r="M310" s="14"/>
      <c r="Q310" s="1" t="s">
        <v>263</v>
      </c>
    </row>
    <row r="311" spans="1:48" ht="30" customHeight="1" x14ac:dyDescent="0.3">
      <c r="A311" s="14"/>
      <c r="B311" s="14"/>
      <c r="C311" s="14"/>
      <c r="D311" s="14"/>
      <c r="E311" s="15"/>
      <c r="F311" s="15"/>
      <c r="G311" s="15"/>
      <c r="H311" s="15"/>
      <c r="I311" s="15"/>
      <c r="J311" s="15"/>
      <c r="K311" s="15"/>
      <c r="L311" s="15"/>
      <c r="M311" s="14"/>
      <c r="Q311" s="1" t="s">
        <v>263</v>
      </c>
    </row>
    <row r="312" spans="1:48" ht="30" customHeight="1" x14ac:dyDescent="0.3">
      <c r="A312" s="14"/>
      <c r="B312" s="14"/>
      <c r="C312" s="14"/>
      <c r="D312" s="14"/>
      <c r="E312" s="15"/>
      <c r="F312" s="15"/>
      <c r="G312" s="15"/>
      <c r="H312" s="15"/>
      <c r="I312" s="15"/>
      <c r="J312" s="15"/>
      <c r="K312" s="15"/>
      <c r="L312" s="15"/>
      <c r="M312" s="14"/>
      <c r="Q312" s="1" t="s">
        <v>263</v>
      </c>
    </row>
    <row r="313" spans="1:48" ht="30" customHeight="1" x14ac:dyDescent="0.3">
      <c r="A313" s="14"/>
      <c r="B313" s="14"/>
      <c r="C313" s="14"/>
      <c r="D313" s="14"/>
      <c r="E313" s="15"/>
      <c r="F313" s="15"/>
      <c r="G313" s="15"/>
      <c r="H313" s="15"/>
      <c r="I313" s="15"/>
      <c r="J313" s="15"/>
      <c r="K313" s="15"/>
      <c r="L313" s="15"/>
      <c r="M313" s="14"/>
      <c r="Q313" s="1" t="s">
        <v>263</v>
      </c>
    </row>
    <row r="314" spans="1:48" ht="30" customHeight="1" x14ac:dyDescent="0.3">
      <c r="A314" s="14"/>
      <c r="B314" s="14"/>
      <c r="C314" s="14"/>
      <c r="D314" s="14"/>
      <c r="E314" s="15"/>
      <c r="F314" s="15"/>
      <c r="G314" s="15"/>
      <c r="H314" s="15"/>
      <c r="I314" s="15"/>
      <c r="J314" s="15"/>
      <c r="K314" s="15"/>
      <c r="L314" s="15"/>
      <c r="M314" s="14"/>
      <c r="Q314" s="1" t="s">
        <v>263</v>
      </c>
    </row>
    <row r="315" spans="1:48" ht="30" customHeight="1" x14ac:dyDescent="0.3">
      <c r="A315" s="16" t="s">
        <v>75</v>
      </c>
      <c r="B315" s="14"/>
      <c r="C315" s="14"/>
      <c r="D315" s="14"/>
      <c r="E315" s="15"/>
      <c r="F315" s="15"/>
      <c r="G315" s="15"/>
      <c r="H315" s="15"/>
      <c r="I315" s="15"/>
      <c r="J315" s="15"/>
      <c r="K315" s="15"/>
      <c r="L315" s="15">
        <f>SUMIF(Q293:Q314,"010307",L293:L314)</f>
        <v>0</v>
      </c>
      <c r="M315" s="14"/>
      <c r="N315" t="s">
        <v>76</v>
      </c>
    </row>
    <row r="316" spans="1:48" ht="30" customHeight="1" x14ac:dyDescent="0.3">
      <c r="A316" s="16" t="s">
        <v>286</v>
      </c>
      <c r="B316" s="16" t="s">
        <v>52</v>
      </c>
      <c r="C316" s="14"/>
      <c r="D316" s="14"/>
      <c r="E316" s="15"/>
      <c r="F316" s="15"/>
      <c r="G316" s="15"/>
      <c r="H316" s="15"/>
      <c r="I316" s="15"/>
      <c r="J316" s="15"/>
      <c r="K316" s="15"/>
      <c r="L316" s="15"/>
      <c r="M316" s="14"/>
      <c r="N316" s="3"/>
      <c r="O316" s="3"/>
      <c r="P316" s="3"/>
      <c r="Q316" s="2" t="s">
        <v>287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6" t="s">
        <v>289</v>
      </c>
      <c r="B317" s="16" t="s">
        <v>290</v>
      </c>
      <c r="C317" s="16" t="s">
        <v>291</v>
      </c>
      <c r="D317" s="14">
        <v>3.5289999999999999</v>
      </c>
      <c r="E317" s="15"/>
      <c r="F317" s="15"/>
      <c r="G317" s="15"/>
      <c r="H317" s="15"/>
      <c r="I317" s="15"/>
      <c r="J317" s="15"/>
      <c r="K317" s="15"/>
      <c r="L317" s="15">
        <f>TRUNC(F317+H317+J317, 0)</f>
        <v>0</v>
      </c>
      <c r="M317" s="16" t="s">
        <v>52</v>
      </c>
      <c r="N317" s="2" t="s">
        <v>292</v>
      </c>
      <c r="O317" s="2" t="s">
        <v>52</v>
      </c>
      <c r="P317" s="2" t="s">
        <v>52</v>
      </c>
      <c r="Q317" s="2" t="s">
        <v>287</v>
      </c>
      <c r="R317" s="2" t="s">
        <v>64</v>
      </c>
      <c r="S317" s="2" t="s">
        <v>64</v>
      </c>
      <c r="T317" s="2" t="s">
        <v>63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293</v>
      </c>
      <c r="AV317" s="3">
        <v>74</v>
      </c>
    </row>
    <row r="318" spans="1:48" ht="30" customHeight="1" x14ac:dyDescent="0.3">
      <c r="A318" s="16" t="s">
        <v>294</v>
      </c>
      <c r="B318" s="16" t="s">
        <v>295</v>
      </c>
      <c r="C318" s="16" t="s">
        <v>291</v>
      </c>
      <c r="D318" s="14">
        <v>3.5289999999999999</v>
      </c>
      <c r="E318" s="15"/>
      <c r="F318" s="15"/>
      <c r="G318" s="15"/>
      <c r="H318" s="15"/>
      <c r="I318" s="15"/>
      <c r="J318" s="15"/>
      <c r="K318" s="15"/>
      <c r="L318" s="15">
        <f>TRUNC(F318+H318+J318, 0)</f>
        <v>0</v>
      </c>
      <c r="M318" s="16" t="s">
        <v>52</v>
      </c>
      <c r="N318" s="2" t="s">
        <v>296</v>
      </c>
      <c r="O318" s="2" t="s">
        <v>52</v>
      </c>
      <c r="P318" s="2" t="s">
        <v>52</v>
      </c>
      <c r="Q318" s="2" t="s">
        <v>287</v>
      </c>
      <c r="R318" s="2" t="s">
        <v>64</v>
      </c>
      <c r="S318" s="2" t="s">
        <v>64</v>
      </c>
      <c r="T318" s="2" t="s">
        <v>63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297</v>
      </c>
      <c r="AV318" s="3">
        <v>75</v>
      </c>
    </row>
    <row r="319" spans="1:48" ht="30" customHeight="1" x14ac:dyDescent="0.3">
      <c r="A319" s="14"/>
      <c r="B319" s="14"/>
      <c r="C319" s="14"/>
      <c r="D319" s="14"/>
      <c r="E319" s="15"/>
      <c r="F319" s="15"/>
      <c r="G319" s="15"/>
      <c r="H319" s="15"/>
      <c r="I319" s="15"/>
      <c r="J319" s="15"/>
      <c r="K319" s="15"/>
      <c r="L319" s="15"/>
      <c r="M319" s="14"/>
      <c r="Q319" s="1" t="s">
        <v>287</v>
      </c>
    </row>
    <row r="320" spans="1:48" ht="30" customHeight="1" x14ac:dyDescent="0.3">
      <c r="A320" s="14"/>
      <c r="B320" s="14"/>
      <c r="C320" s="14"/>
      <c r="D320" s="14"/>
      <c r="E320" s="15"/>
      <c r="F320" s="15"/>
      <c r="G320" s="15"/>
      <c r="H320" s="15"/>
      <c r="I320" s="15"/>
      <c r="J320" s="15"/>
      <c r="K320" s="15"/>
      <c r="L320" s="15"/>
      <c r="M320" s="14"/>
      <c r="Q320" s="1" t="s">
        <v>287</v>
      </c>
    </row>
    <row r="321" spans="1:17" ht="30" customHeight="1" x14ac:dyDescent="0.3">
      <c r="A321" s="14"/>
      <c r="B321" s="14"/>
      <c r="C321" s="14"/>
      <c r="D321" s="14"/>
      <c r="E321" s="15"/>
      <c r="F321" s="15"/>
      <c r="G321" s="15"/>
      <c r="H321" s="15"/>
      <c r="I321" s="15"/>
      <c r="J321" s="15"/>
      <c r="K321" s="15"/>
      <c r="L321" s="15"/>
      <c r="M321" s="14"/>
      <c r="Q321" s="1" t="s">
        <v>287</v>
      </c>
    </row>
    <row r="322" spans="1:17" ht="30" customHeight="1" x14ac:dyDescent="0.3">
      <c r="A322" s="14"/>
      <c r="B322" s="14"/>
      <c r="C322" s="14"/>
      <c r="D322" s="14"/>
      <c r="E322" s="15"/>
      <c r="F322" s="15"/>
      <c r="G322" s="15"/>
      <c r="H322" s="15"/>
      <c r="I322" s="15"/>
      <c r="J322" s="15"/>
      <c r="K322" s="15"/>
      <c r="L322" s="15"/>
      <c r="M322" s="14"/>
      <c r="Q322" s="1" t="s">
        <v>287</v>
      </c>
    </row>
    <row r="323" spans="1:17" ht="30" customHeight="1" x14ac:dyDescent="0.3">
      <c r="A323" s="14"/>
      <c r="B323" s="14"/>
      <c r="C323" s="14"/>
      <c r="D323" s="14"/>
      <c r="E323" s="15"/>
      <c r="F323" s="15"/>
      <c r="G323" s="15"/>
      <c r="H323" s="15"/>
      <c r="I323" s="15"/>
      <c r="J323" s="15"/>
      <c r="K323" s="15"/>
      <c r="L323" s="15"/>
      <c r="M323" s="14"/>
      <c r="Q323" s="1" t="s">
        <v>287</v>
      </c>
    </row>
    <row r="324" spans="1:17" ht="30" customHeight="1" x14ac:dyDescent="0.3">
      <c r="A324" s="14"/>
      <c r="B324" s="14"/>
      <c r="C324" s="14"/>
      <c r="D324" s="14"/>
      <c r="E324" s="15"/>
      <c r="F324" s="15"/>
      <c r="G324" s="15"/>
      <c r="H324" s="15"/>
      <c r="I324" s="15"/>
      <c r="J324" s="15"/>
      <c r="K324" s="15"/>
      <c r="L324" s="15"/>
      <c r="M324" s="14"/>
      <c r="Q324" s="1" t="s">
        <v>287</v>
      </c>
    </row>
    <row r="325" spans="1:17" ht="30" customHeight="1" x14ac:dyDescent="0.3">
      <c r="A325" s="14"/>
      <c r="B325" s="14"/>
      <c r="C325" s="14"/>
      <c r="D325" s="14"/>
      <c r="E325" s="15"/>
      <c r="F325" s="15"/>
      <c r="G325" s="15"/>
      <c r="H325" s="15"/>
      <c r="I325" s="15"/>
      <c r="J325" s="15"/>
      <c r="K325" s="15"/>
      <c r="L325" s="15"/>
      <c r="M325" s="14"/>
      <c r="Q325" s="1" t="s">
        <v>287</v>
      </c>
    </row>
    <row r="326" spans="1:17" ht="30" customHeight="1" x14ac:dyDescent="0.3">
      <c r="A326" s="14"/>
      <c r="B326" s="14"/>
      <c r="C326" s="14"/>
      <c r="D326" s="14"/>
      <c r="E326" s="15"/>
      <c r="F326" s="15"/>
      <c r="G326" s="15"/>
      <c r="H326" s="15"/>
      <c r="I326" s="15"/>
      <c r="J326" s="15"/>
      <c r="K326" s="15"/>
      <c r="L326" s="15"/>
      <c r="M326" s="14"/>
      <c r="Q326" s="1" t="s">
        <v>287</v>
      </c>
    </row>
    <row r="327" spans="1:17" ht="30" customHeight="1" x14ac:dyDescent="0.3">
      <c r="A327" s="14"/>
      <c r="B327" s="14"/>
      <c r="C327" s="14"/>
      <c r="D327" s="14"/>
      <c r="E327" s="15"/>
      <c r="F327" s="15"/>
      <c r="G327" s="15"/>
      <c r="H327" s="15"/>
      <c r="I327" s="15"/>
      <c r="J327" s="15"/>
      <c r="K327" s="15"/>
      <c r="L327" s="15"/>
      <c r="M327" s="14"/>
      <c r="Q327" s="1" t="s">
        <v>287</v>
      </c>
    </row>
    <row r="328" spans="1:17" ht="30" customHeight="1" x14ac:dyDescent="0.3">
      <c r="A328" s="14"/>
      <c r="B328" s="14"/>
      <c r="C328" s="14"/>
      <c r="D328" s="14"/>
      <c r="E328" s="15"/>
      <c r="F328" s="15"/>
      <c r="G328" s="15"/>
      <c r="H328" s="15"/>
      <c r="I328" s="15"/>
      <c r="J328" s="15"/>
      <c r="K328" s="15"/>
      <c r="L328" s="15"/>
      <c r="M328" s="14"/>
      <c r="Q328" s="1" t="s">
        <v>287</v>
      </c>
    </row>
    <row r="329" spans="1:17" ht="30" customHeight="1" x14ac:dyDescent="0.3">
      <c r="A329" s="14"/>
      <c r="B329" s="14"/>
      <c r="C329" s="14"/>
      <c r="D329" s="14"/>
      <c r="E329" s="15"/>
      <c r="F329" s="15"/>
      <c r="G329" s="15"/>
      <c r="H329" s="15"/>
      <c r="I329" s="15"/>
      <c r="J329" s="15"/>
      <c r="K329" s="15"/>
      <c r="L329" s="15"/>
      <c r="M329" s="14"/>
      <c r="Q329" s="1" t="s">
        <v>287</v>
      </c>
    </row>
    <row r="330" spans="1:17" ht="30" customHeight="1" x14ac:dyDescent="0.3">
      <c r="A330" s="14"/>
      <c r="B330" s="14"/>
      <c r="C330" s="14"/>
      <c r="D330" s="14"/>
      <c r="E330" s="15"/>
      <c r="F330" s="15"/>
      <c r="G330" s="15"/>
      <c r="H330" s="15"/>
      <c r="I330" s="15"/>
      <c r="J330" s="15"/>
      <c r="K330" s="15"/>
      <c r="L330" s="15"/>
      <c r="M330" s="14"/>
      <c r="Q330" s="1" t="s">
        <v>287</v>
      </c>
    </row>
    <row r="331" spans="1:17" ht="30" customHeight="1" x14ac:dyDescent="0.3">
      <c r="A331" s="14"/>
      <c r="B331" s="14"/>
      <c r="C331" s="14"/>
      <c r="D331" s="14"/>
      <c r="E331" s="15"/>
      <c r="F331" s="15"/>
      <c r="G331" s="15"/>
      <c r="H331" s="15"/>
      <c r="I331" s="15"/>
      <c r="J331" s="15"/>
      <c r="K331" s="15"/>
      <c r="L331" s="15"/>
      <c r="M331" s="14"/>
      <c r="Q331" s="1" t="s">
        <v>287</v>
      </c>
    </row>
    <row r="332" spans="1:17" ht="30" customHeight="1" x14ac:dyDescent="0.3">
      <c r="A332" s="14"/>
      <c r="B332" s="14"/>
      <c r="C332" s="14"/>
      <c r="D332" s="14"/>
      <c r="E332" s="15"/>
      <c r="F332" s="15"/>
      <c r="G332" s="15"/>
      <c r="H332" s="15"/>
      <c r="I332" s="15"/>
      <c r="J332" s="15"/>
      <c r="K332" s="15"/>
      <c r="L332" s="15"/>
      <c r="M332" s="14"/>
      <c r="Q332" s="1" t="s">
        <v>287</v>
      </c>
    </row>
    <row r="333" spans="1:17" ht="30" customHeight="1" x14ac:dyDescent="0.3">
      <c r="A333" s="14"/>
      <c r="B333" s="14"/>
      <c r="C333" s="14"/>
      <c r="D333" s="14"/>
      <c r="E333" s="15"/>
      <c r="F333" s="15"/>
      <c r="G333" s="15"/>
      <c r="H333" s="15"/>
      <c r="I333" s="15"/>
      <c r="J333" s="15"/>
      <c r="K333" s="15"/>
      <c r="L333" s="15"/>
      <c r="M333" s="14"/>
      <c r="Q333" s="1" t="s">
        <v>287</v>
      </c>
    </row>
    <row r="334" spans="1:17" ht="30" customHeight="1" x14ac:dyDescent="0.3">
      <c r="A334" s="14"/>
      <c r="B334" s="14"/>
      <c r="C334" s="14"/>
      <c r="D334" s="14"/>
      <c r="E334" s="15"/>
      <c r="F334" s="15"/>
      <c r="G334" s="15"/>
      <c r="H334" s="15"/>
      <c r="I334" s="15"/>
      <c r="J334" s="15"/>
      <c r="K334" s="15"/>
      <c r="L334" s="15"/>
      <c r="M334" s="14"/>
      <c r="Q334" s="1" t="s">
        <v>287</v>
      </c>
    </row>
    <row r="335" spans="1:17" ht="30" customHeight="1" x14ac:dyDescent="0.3">
      <c r="A335" s="14"/>
      <c r="B335" s="14"/>
      <c r="C335" s="14"/>
      <c r="D335" s="14"/>
      <c r="E335" s="15"/>
      <c r="F335" s="15"/>
      <c r="G335" s="15"/>
      <c r="H335" s="15"/>
      <c r="I335" s="15"/>
      <c r="J335" s="15"/>
      <c r="K335" s="15"/>
      <c r="L335" s="15"/>
      <c r="M335" s="14"/>
      <c r="Q335" s="1" t="s">
        <v>287</v>
      </c>
    </row>
    <row r="336" spans="1:17" ht="30" customHeight="1" x14ac:dyDescent="0.3">
      <c r="A336" s="14"/>
      <c r="B336" s="14"/>
      <c r="C336" s="14"/>
      <c r="D336" s="14"/>
      <c r="E336" s="15"/>
      <c r="F336" s="15"/>
      <c r="G336" s="15"/>
      <c r="H336" s="15"/>
      <c r="I336" s="15"/>
      <c r="J336" s="15"/>
      <c r="K336" s="15"/>
      <c r="L336" s="15"/>
      <c r="M336" s="14"/>
      <c r="Q336" s="1" t="s">
        <v>287</v>
      </c>
    </row>
    <row r="337" spans="1:17" ht="30" customHeight="1" x14ac:dyDescent="0.3">
      <c r="A337" s="14"/>
      <c r="B337" s="14"/>
      <c r="C337" s="14"/>
      <c r="D337" s="14"/>
      <c r="E337" s="15"/>
      <c r="F337" s="15"/>
      <c r="G337" s="15"/>
      <c r="H337" s="15"/>
      <c r="I337" s="15"/>
      <c r="J337" s="15"/>
      <c r="K337" s="15"/>
      <c r="L337" s="15"/>
      <c r="M337" s="14"/>
      <c r="Q337" s="1" t="s">
        <v>287</v>
      </c>
    </row>
    <row r="338" spans="1:17" ht="30" customHeight="1" x14ac:dyDescent="0.3">
      <c r="A338" s="14"/>
      <c r="B338" s="14"/>
      <c r="C338" s="14"/>
      <c r="D338" s="14"/>
      <c r="E338" s="15"/>
      <c r="F338" s="15"/>
      <c r="G338" s="15"/>
      <c r="H338" s="15"/>
      <c r="I338" s="15"/>
      <c r="J338" s="15"/>
      <c r="K338" s="15"/>
      <c r="L338" s="15"/>
      <c r="M338" s="14"/>
      <c r="Q338" s="1" t="s">
        <v>287</v>
      </c>
    </row>
    <row r="339" spans="1:17" ht="30" customHeight="1" x14ac:dyDescent="0.3">
      <c r="A339" s="16" t="s">
        <v>75</v>
      </c>
      <c r="B339" s="14"/>
      <c r="C339" s="14"/>
      <c r="D339" s="14"/>
      <c r="E339" s="15"/>
      <c r="F339" s="15"/>
      <c r="G339" s="15"/>
      <c r="H339" s="15"/>
      <c r="I339" s="15"/>
      <c r="J339" s="15"/>
      <c r="K339" s="15"/>
      <c r="L339" s="15">
        <f>SUMIF(Q317:Q338,"010308",L317:L338)</f>
        <v>0</v>
      </c>
      <c r="M339" s="14"/>
      <c r="N339" t="s">
        <v>76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65" right="0" top="0.39370078740157483" bottom="0.39370078740157483" header="0" footer="0"/>
  <pageSetup paperSize="9" scale="60" fitToHeight="0" orientation="landscape" horizontalDpi="1200" verticalDpi="1200" r:id="rId1"/>
  <rowBreaks count="14" manualBreakCount="14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2026-09-29T07:37:08Z</cp:lastPrinted>
  <dcterms:created xsi:type="dcterms:W3CDTF">2026-09-21T04:25:17Z</dcterms:created>
  <dcterms:modified xsi:type="dcterms:W3CDTF">2026-10-13T04:05:56Z</dcterms:modified>
</cp:coreProperties>
</file>